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tabRatio="218" activeTab="0"/>
  </bookViews>
  <sheets>
    <sheet name="euro" sheetId="1" r:id="rId1"/>
    <sheet name="lir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<sst xmlns="http://schemas.openxmlformats.org/spreadsheetml/2006/main" count="136" uniqueCount="65">
  <si>
    <t>IMPORTAZIONI  DELLA PROVINCIA DI MODENA, EMILIA ROMAGNA, ITALIA</t>
  </si>
  <si>
    <t>Valori in migliaia di euro correnti - variazioni % rispetto allo stesso periodo</t>
  </si>
  <si>
    <t>dell'anno precedente - dati provvisori</t>
  </si>
  <si>
    <t>PERIODI</t>
  </si>
  <si>
    <t>PROVINCIA DI MODENA</t>
  </si>
  <si>
    <t>EMILIA ROMAGNA</t>
  </si>
  <si>
    <t>ITALIA</t>
  </si>
  <si>
    <t>migliaia di euro</t>
  </si>
  <si>
    <t>var%</t>
  </si>
  <si>
    <t>var %</t>
  </si>
  <si>
    <t>Anno 1991</t>
  </si>
  <si>
    <t>Anno 1992</t>
  </si>
  <si>
    <t>Anno 1993</t>
  </si>
  <si>
    <t>Anno 1994</t>
  </si>
  <si>
    <t>Anno 1995</t>
  </si>
  <si>
    <t>Anno 1996</t>
  </si>
  <si>
    <t>Anno 1997</t>
  </si>
  <si>
    <t>Anno 1998</t>
  </si>
  <si>
    <t>Anno 1999</t>
  </si>
  <si>
    <t>Anno 2000</t>
  </si>
  <si>
    <t>Anno 2001</t>
  </si>
  <si>
    <t>Anno 2002</t>
  </si>
  <si>
    <t>1991 - 1° sem.</t>
  </si>
  <si>
    <t xml:space="preserve"> - 2° sem.</t>
  </si>
  <si>
    <t>1992 - 1° sem.</t>
  </si>
  <si>
    <t>1993 - 1° sem.</t>
  </si>
  <si>
    <t>1994 - 1° sem.</t>
  </si>
  <si>
    <t>1995 - 1° sem.</t>
  </si>
  <si>
    <t>1996 - 1° sem.</t>
  </si>
  <si>
    <t>1997 - 1° sem.</t>
  </si>
  <si>
    <t>1998 - 1° sem.</t>
  </si>
  <si>
    <t>1999 - 1° sem.</t>
  </si>
  <si>
    <t>2000 - 1° sem.</t>
  </si>
  <si>
    <t>2001 - 1° sem.</t>
  </si>
  <si>
    <t>2002 - 1° sem.</t>
  </si>
  <si>
    <t>Fonte: ISTAT</t>
  </si>
  <si>
    <t>Valori in miliardi di lire correnti - variazioni % rispetto allo stesso periodo</t>
  </si>
  <si>
    <t>miliardi di lire</t>
  </si>
  <si>
    <t>migliaia di miliardi</t>
  </si>
  <si>
    <t>2003 - 1° sem.</t>
  </si>
  <si>
    <t>Anno 2003</t>
  </si>
  <si>
    <t>Anno 2004</t>
  </si>
  <si>
    <t>2004 - 1° sem.</t>
  </si>
  <si>
    <t>2005 - 1° sem.</t>
  </si>
  <si>
    <t>Anno 2005</t>
  </si>
  <si>
    <t>Anno 2006</t>
  </si>
  <si>
    <t>2006 - 1° sem.</t>
  </si>
  <si>
    <t>Anno 2007</t>
  </si>
  <si>
    <t>2007 - 1° sem.</t>
  </si>
  <si>
    <t>Anno 2008</t>
  </si>
  <si>
    <t>2008 - 1° sem.</t>
  </si>
  <si>
    <t>Anno 2009</t>
  </si>
  <si>
    <t>2009 - 1° sem.</t>
  </si>
  <si>
    <t>Anno 2010</t>
  </si>
  <si>
    <t>2010 - 1° sem.</t>
  </si>
  <si>
    <t>Anno 2011</t>
  </si>
  <si>
    <t>Anno 2012</t>
  </si>
  <si>
    <t>Anno 2013</t>
  </si>
  <si>
    <t>2011 - 1° sem.</t>
  </si>
  <si>
    <t>2012 - 1° sem.</t>
  </si>
  <si>
    <t>2013 - 1° sem.</t>
  </si>
  <si>
    <t>2014 - 1° sem.</t>
  </si>
  <si>
    <t>Anno 2014</t>
  </si>
  <si>
    <t>Anno 2015</t>
  </si>
  <si>
    <t>2015 - 1° sem.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</si>
</sst>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_ &quot;L.&quot;\ * #,##0_ ;_ &quot;L.&quot;\ * \-#,##0_ ;_ &quot;L.&quot;\ * &quot;-&quot;_ ;_ @_ "/>
    <numFmt numFmtId="175" formatCode="_ * #,##0_ ;_ * \-#,##0_ ;_ * &quot;-&quot;_ ;_ @_ "/>
    <numFmt numFmtId="176" formatCode="_ &quot;L.&quot;\ * #,##0.00_ ;_ &quot;L.&quot;\ * \-#,##0.00_ ;_ &quot;L.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\+0.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3" fontId="5" fillId="0" borderId="11" xfId="0" applyNumberFormat="1" applyFont="1" applyBorder="1" applyAlignment="1">
      <alignment horizontal="centerContinuous"/>
    </xf>
    <xf numFmtId="186" fontId="5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/>
    </xf>
    <xf numFmtId="3" fontId="4" fillId="0" borderId="14" xfId="0" applyNumberFormat="1" applyFont="1" applyBorder="1" applyAlignment="1">
      <alignment horizontal="center"/>
    </xf>
    <xf numFmtId="186" fontId="4" fillId="0" borderId="15" xfId="0" applyNumberFormat="1" applyFont="1" applyBorder="1" applyAlignment="1">
      <alignment horizontal="center"/>
    </xf>
    <xf numFmtId="186" fontId="5" fillId="0" borderId="16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0" fontId="6" fillId="0" borderId="17" xfId="0" applyFont="1" applyBorder="1" applyAlignment="1">
      <alignment horizontal="left"/>
    </xf>
    <xf numFmtId="3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19" xfId="0" applyNumberFormat="1" applyBorder="1" applyAlignment="1">
      <alignment/>
    </xf>
    <xf numFmtId="0" fontId="6" fillId="0" borderId="20" xfId="0" applyFont="1" applyBorder="1" applyAlignment="1">
      <alignment horizontal="left"/>
    </xf>
    <xf numFmtId="186" fontId="0" fillId="0" borderId="21" xfId="0" applyNumberFormat="1" applyBorder="1" applyAlignment="1">
      <alignment/>
    </xf>
    <xf numFmtId="0" fontId="6" fillId="0" borderId="22" xfId="0" applyFont="1" applyBorder="1" applyAlignment="1">
      <alignment horizontal="left"/>
    </xf>
    <xf numFmtId="3" fontId="0" fillId="0" borderId="23" xfId="0" applyNumberFormat="1" applyBorder="1" applyAlignment="1">
      <alignment/>
    </xf>
    <xf numFmtId="186" fontId="0" fillId="0" borderId="23" xfId="0" applyNumberFormat="1" applyBorder="1" applyAlignment="1">
      <alignment/>
    </xf>
    <xf numFmtId="186" fontId="0" fillId="0" borderId="24" xfId="0" applyNumberForma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polazione"/>
      <sheetName val="Lavoro"/>
      <sheetName val="Redd. e Cons."/>
      <sheetName val="Imprese"/>
      <sheetName val="Agricoltura"/>
      <sheetName val="Ind. Manifatt."/>
      <sheetName val="Edilizia"/>
      <sheetName val="Import Export"/>
      <sheetName val="Comm. e Servizi"/>
      <sheetName val="Credito e insol."/>
      <sheetName val="Prezzi"/>
      <sheetName val="Modulo1"/>
      <sheetName val="Modulo2"/>
    </sheetNames>
    <definedNames>
      <definedName name="chiusur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showGridLines="0" tabSelected="1" zoomScalePageLayoutView="0" workbookViewId="0" topLeftCell="A19">
      <selection activeCell="F81" sqref="F81"/>
    </sheetView>
  </sheetViews>
  <sheetFormatPr defaultColWidth="9.140625" defaultRowHeight="12.75"/>
  <cols>
    <col min="1" max="1" width="13.28125" style="1" customWidth="1"/>
    <col min="2" max="2" width="11.7109375" style="2" customWidth="1"/>
    <col min="3" max="5" width="11.7109375" style="3" customWidth="1"/>
    <col min="6" max="6" width="14.57421875" style="2" customWidth="1"/>
    <col min="7" max="7" width="11.7109375" style="3" customWidth="1"/>
  </cols>
  <sheetData>
    <row r="1" spans="1:7" ht="12.75" customHeight="1">
      <c r="A1" s="17" t="s">
        <v>0</v>
      </c>
      <c r="B1" s="18"/>
      <c r="C1" s="19"/>
      <c r="D1" s="19"/>
      <c r="E1" s="19"/>
      <c r="F1" s="18"/>
      <c r="G1" s="20"/>
    </row>
    <row r="2" spans="1:7" ht="12.75" customHeight="1">
      <c r="A2" s="21" t="s">
        <v>1</v>
      </c>
      <c r="B2" s="7"/>
      <c r="C2" s="8"/>
      <c r="D2" s="8"/>
      <c r="E2" s="8"/>
      <c r="F2" s="7"/>
      <c r="G2" s="22"/>
    </row>
    <row r="3" spans="1:7" ht="12.75" customHeight="1">
      <c r="A3" s="23" t="s">
        <v>2</v>
      </c>
      <c r="B3" s="24"/>
      <c r="C3" s="25"/>
      <c r="D3" s="25"/>
      <c r="E3" s="25"/>
      <c r="F3" s="24"/>
      <c r="G3" s="26"/>
    </row>
    <row r="5" spans="1:7" ht="12.75">
      <c r="A5" s="9" t="s">
        <v>3</v>
      </c>
      <c r="B5" s="10" t="s">
        <v>4</v>
      </c>
      <c r="C5" s="11"/>
      <c r="D5" s="15" t="s">
        <v>5</v>
      </c>
      <c r="E5" s="15"/>
      <c r="F5" s="10" t="s">
        <v>6</v>
      </c>
      <c r="G5" s="11"/>
    </row>
    <row r="6" spans="1:7" ht="12.75">
      <c r="A6" s="12"/>
      <c r="B6" s="13" t="s">
        <v>7</v>
      </c>
      <c r="C6" s="14" t="s">
        <v>8</v>
      </c>
      <c r="D6" s="13" t="s">
        <v>7</v>
      </c>
      <c r="E6" s="14" t="s">
        <v>8</v>
      </c>
      <c r="F6" s="13" t="s">
        <v>7</v>
      </c>
      <c r="G6" s="14" t="s">
        <v>9</v>
      </c>
    </row>
    <row r="7" spans="1:14" s="5" customFormat="1" ht="12.75">
      <c r="A7" s="16" t="s">
        <v>10</v>
      </c>
      <c r="B7" s="7">
        <f>lire!B7*1000000/1936.27</f>
        <v>1182686.298914924</v>
      </c>
      <c r="C7" s="8">
        <v>4</v>
      </c>
      <c r="D7" s="7">
        <f>lire!D7*1000000/1936.27</f>
        <v>7804696.65904032</v>
      </c>
      <c r="E7" s="8">
        <v>5</v>
      </c>
      <c r="F7" s="7">
        <f>lire!F7*1000000000/1936.27</f>
        <v>116719259.19422394</v>
      </c>
      <c r="G7" s="5">
        <v>3.7</v>
      </c>
      <c r="I7"/>
      <c r="J7"/>
      <c r="K7"/>
      <c r="L7"/>
      <c r="M7"/>
      <c r="N7"/>
    </row>
    <row r="8" spans="1:14" s="5" customFormat="1" ht="12.75">
      <c r="A8" s="16" t="s">
        <v>11</v>
      </c>
      <c r="B8" s="7">
        <f>lire!B8*1000000/1936.27</f>
        <v>1248792.7819983782</v>
      </c>
      <c r="C8" s="8">
        <f aca="true" t="shared" si="0" ref="C8:C18">(B8/B7-1)*100</f>
        <v>5.589519650655017</v>
      </c>
      <c r="D8" s="7">
        <f>lire!D8*1000000/1936.27</f>
        <v>8218378.635210998</v>
      </c>
      <c r="E8" s="8">
        <f aca="true" t="shared" si="1" ref="E8:E18">(D8/D7-1)*100</f>
        <v>5.300423504499729</v>
      </c>
      <c r="F8" s="7">
        <f>lire!F8*1000000000/1936.27</f>
        <v>119818000.58876087</v>
      </c>
      <c r="G8" s="8">
        <f aca="true" t="shared" si="2" ref="G8:G18">(F8/F7-1)*100</f>
        <v>2.6548672566371723</v>
      </c>
      <c r="I8"/>
      <c r="J8"/>
      <c r="K8"/>
      <c r="L8"/>
      <c r="M8"/>
      <c r="N8"/>
    </row>
    <row r="9" spans="1:14" s="5" customFormat="1" ht="12.75">
      <c r="A9" s="16" t="s">
        <v>12</v>
      </c>
      <c r="B9" s="7">
        <f>lire!B9*1000000/1936.27</f>
        <v>1423355.2138906247</v>
      </c>
      <c r="C9" s="8">
        <f t="shared" si="0"/>
        <v>13.978494623655923</v>
      </c>
      <c r="D9" s="7">
        <f>lire!D9*1000000/1936.27</f>
        <v>7773192.7881958615</v>
      </c>
      <c r="E9" s="8">
        <f t="shared" si="1"/>
        <v>-5.416954691133025</v>
      </c>
      <c r="F9" s="7">
        <f>lire!F9*1000000000/1936.27</f>
        <v>119818000.58876087</v>
      </c>
      <c r="G9" s="8">
        <f t="shared" si="2"/>
        <v>0</v>
      </c>
      <c r="I9"/>
      <c r="J9"/>
      <c r="K9"/>
      <c r="L9"/>
      <c r="M9"/>
      <c r="N9"/>
    </row>
    <row r="10" spans="1:14" s="5" customFormat="1" ht="12.75">
      <c r="A10" s="16" t="s">
        <v>13</v>
      </c>
      <c r="B10" s="7">
        <f>lire!B10*1000000/1936.27</f>
        <v>1595335.3612874239</v>
      </c>
      <c r="C10" s="8">
        <f t="shared" si="0"/>
        <v>12.082728592162573</v>
      </c>
      <c r="D10" s="7">
        <f>lire!D10*1000000/1936.27</f>
        <v>9095838.906764036</v>
      </c>
      <c r="E10" s="8">
        <f t="shared" si="1"/>
        <v>17.015480698956864</v>
      </c>
      <c r="F10" s="7">
        <f>lire!F10*1000000000/1936.27</f>
        <v>139443362.75416136</v>
      </c>
      <c r="G10" s="8">
        <f t="shared" si="2"/>
        <v>16.37931034482758</v>
      </c>
      <c r="I10"/>
      <c r="J10"/>
      <c r="K10"/>
      <c r="L10"/>
      <c r="M10"/>
      <c r="N10"/>
    </row>
    <row r="11" spans="1:14" s="5" customFormat="1" ht="12.75">
      <c r="A11" s="16" t="s">
        <v>14</v>
      </c>
      <c r="B11" s="7">
        <f>lire!B11*1000000/1936.27</f>
        <v>1959437.4751455118</v>
      </c>
      <c r="C11" s="8">
        <f t="shared" si="0"/>
        <v>22.822920038847517</v>
      </c>
      <c r="D11" s="7">
        <f>lire!D11*1000000/1936.27</f>
        <v>11440553.228630304</v>
      </c>
      <c r="E11" s="8">
        <f t="shared" si="1"/>
        <v>25.77787871905519</v>
      </c>
      <c r="F11" s="7">
        <f>lire!F11*1000000000/1936.27</f>
        <v>171463690.4977095</v>
      </c>
      <c r="G11" s="8">
        <f t="shared" si="2"/>
        <v>22.962962962962962</v>
      </c>
      <c r="I11"/>
      <c r="J11"/>
      <c r="K11"/>
      <c r="L11"/>
      <c r="M11"/>
      <c r="N11"/>
    </row>
    <row r="12" spans="1:14" s="5" customFormat="1" ht="12.75">
      <c r="A12" s="16" t="s">
        <v>15</v>
      </c>
      <c r="B12" s="7">
        <f>lire!B12*1000000/1936.27</f>
        <v>2009533.794357192</v>
      </c>
      <c r="C12" s="8">
        <f t="shared" si="0"/>
        <v>2.556668423827091</v>
      </c>
      <c r="D12" s="7">
        <f>lire!D12*1000000/1936.27</f>
        <v>11661596.781440604</v>
      </c>
      <c r="E12" s="8">
        <f t="shared" si="1"/>
        <v>1.9321054532322135</v>
      </c>
      <c r="F12" s="7">
        <f>lire!F12*1000000000/1936.27</f>
        <v>164749750.8095462</v>
      </c>
      <c r="G12" s="8">
        <f t="shared" si="2"/>
        <v>-3.915662650602403</v>
      </c>
      <c r="I12"/>
      <c r="J12"/>
      <c r="K12"/>
      <c r="L12"/>
      <c r="M12"/>
      <c r="N12"/>
    </row>
    <row r="13" spans="1:14" s="5" customFormat="1" ht="12.75">
      <c r="A13" s="16" t="s">
        <v>16</v>
      </c>
      <c r="B13" s="7">
        <f>lire!B13*1000000/1936.27</f>
        <v>2214050.7263966287</v>
      </c>
      <c r="C13" s="8">
        <f t="shared" si="0"/>
        <v>10.177332305319965</v>
      </c>
      <c r="D13" s="7">
        <f>lire!D13*1000000/1936.27</f>
        <v>13073073.486652171</v>
      </c>
      <c r="E13" s="8">
        <f t="shared" si="1"/>
        <v>12.103631532329494</v>
      </c>
      <c r="F13" s="7">
        <f>lire!F13*1000000000/1936.27</f>
        <v>183342199.1767677</v>
      </c>
      <c r="G13" s="8">
        <f t="shared" si="2"/>
        <v>11.285266457680244</v>
      </c>
      <c r="I13"/>
      <c r="J13"/>
      <c r="K13"/>
      <c r="L13"/>
      <c r="M13"/>
      <c r="N13"/>
    </row>
    <row r="14" spans="1:14" s="5" customFormat="1" ht="12.75">
      <c r="A14" s="16" t="s">
        <v>17</v>
      </c>
      <c r="B14" s="7">
        <f>lire!B14*1000000/1936.27</f>
        <v>2371570.080618922</v>
      </c>
      <c r="C14" s="8">
        <f t="shared" si="0"/>
        <v>7.114532306974586</v>
      </c>
      <c r="D14" s="7">
        <f>lire!D14*1000000/1936.27</f>
        <v>14365765.105073156</v>
      </c>
      <c r="E14" s="8">
        <f t="shared" si="1"/>
        <v>9.888199739264403</v>
      </c>
      <c r="F14" s="7">
        <f>lire!F14*1000000000/1936.27</f>
        <v>193154880.25946796</v>
      </c>
      <c r="G14" s="8">
        <f t="shared" si="2"/>
        <v>5.352112676056353</v>
      </c>
      <c r="I14"/>
      <c r="J14"/>
      <c r="K14"/>
      <c r="L14"/>
      <c r="M14"/>
      <c r="N14"/>
    </row>
    <row r="15" spans="1:14" s="5" customFormat="1" ht="12.75">
      <c r="A15" s="16" t="s">
        <v>18</v>
      </c>
      <c r="B15" s="7">
        <f>lire!B15*1000000/1936.27</f>
        <v>2435610.736106018</v>
      </c>
      <c r="C15" s="8">
        <f t="shared" si="0"/>
        <v>2.7003484320557325</v>
      </c>
      <c r="D15" s="7">
        <f>lire!D15*1000000/1936.27</f>
        <v>14515021.148910018</v>
      </c>
      <c r="E15" s="8">
        <f t="shared" si="1"/>
        <v>1.0389703767615721</v>
      </c>
      <c r="F15" s="7">
        <f>lire!F15*1000000000/1936.27</f>
        <v>203484018.24125767</v>
      </c>
      <c r="G15" s="8">
        <f t="shared" si="2"/>
        <v>5.3475935828877</v>
      </c>
      <c r="I15"/>
      <c r="J15"/>
      <c r="K15"/>
      <c r="L15"/>
      <c r="M15"/>
      <c r="N15"/>
    </row>
    <row r="16" spans="1:14" s="5" customFormat="1" ht="12.75">
      <c r="A16" s="16" t="s">
        <v>19</v>
      </c>
      <c r="B16" s="7">
        <f>lire!B16*1000000/1936.27</f>
        <v>2926761.24714012</v>
      </c>
      <c r="C16" s="8">
        <f t="shared" si="0"/>
        <v>20.16539440203562</v>
      </c>
      <c r="D16" s="7">
        <f>lire!D16*1000000/1936.27</f>
        <v>17104536.040944703</v>
      </c>
      <c r="E16" s="8">
        <f t="shared" si="1"/>
        <v>17.840241949830983</v>
      </c>
      <c r="F16" s="7">
        <f>lire!F16*1000000000/1936.27</f>
        <v>254613251.25111684</v>
      </c>
      <c r="G16" s="8">
        <f t="shared" si="2"/>
        <v>25.126903553299496</v>
      </c>
      <c r="I16"/>
      <c r="J16"/>
      <c r="K16"/>
      <c r="L16"/>
      <c r="M16"/>
      <c r="N16"/>
    </row>
    <row r="17" spans="1:14" s="5" customFormat="1" ht="12.75">
      <c r="A17" s="16" t="s">
        <v>20</v>
      </c>
      <c r="B17" s="7">
        <f>lire!B17*1000000/1936.27</f>
        <v>3168463.0759139997</v>
      </c>
      <c r="C17" s="8">
        <f t="shared" si="0"/>
        <v>8.25833774483855</v>
      </c>
      <c r="D17" s="7">
        <f>lire!D17*1000000/1936.27</f>
        <v>17185619.774101753</v>
      </c>
      <c r="E17" s="8">
        <f t="shared" si="1"/>
        <v>0.4740481294725152</v>
      </c>
      <c r="F17" s="7">
        <f>lire!F17*1000000000/1936.27</f>
        <v>260294277.14110118</v>
      </c>
      <c r="G17" s="8">
        <f t="shared" si="2"/>
        <v>2.2312373225152005</v>
      </c>
      <c r="I17"/>
      <c r="J17"/>
      <c r="K17"/>
      <c r="L17"/>
      <c r="M17"/>
      <c r="N17"/>
    </row>
    <row r="18" spans="1:14" s="5" customFormat="1" ht="12.75">
      <c r="A18" s="16" t="s">
        <v>21</v>
      </c>
      <c r="B18" s="7">
        <v>3340227</v>
      </c>
      <c r="C18" s="8">
        <f t="shared" si="0"/>
        <v>5.421048627383862</v>
      </c>
      <c r="D18" s="7">
        <v>18986809</v>
      </c>
      <c r="E18" s="8">
        <f t="shared" si="1"/>
        <v>10.480792951165995</v>
      </c>
      <c r="F18" s="31">
        <v>256887308</v>
      </c>
      <c r="G18" s="8">
        <f t="shared" si="2"/>
        <v>-1.308891297388881</v>
      </c>
      <c r="I18"/>
      <c r="J18"/>
      <c r="K18"/>
      <c r="L18"/>
      <c r="M18"/>
      <c r="N18"/>
    </row>
    <row r="19" spans="1:14" s="5" customFormat="1" ht="12.75">
      <c r="A19" s="16" t="s">
        <v>40</v>
      </c>
      <c r="B19" s="7">
        <f>B57+B58</f>
        <v>3444365</v>
      </c>
      <c r="C19" s="8">
        <f aca="true" t="shared" si="3" ref="C19:C29">B19/B18*100-100</f>
        <v>3.11769230055323</v>
      </c>
      <c r="D19" s="7">
        <f>D57+D58</f>
        <v>18972522</v>
      </c>
      <c r="E19" s="8">
        <f aca="true" t="shared" si="4" ref="E19:E29">D19/D18*100-100</f>
        <v>-0.07524697804670666</v>
      </c>
      <c r="F19" s="7">
        <f>F57+F58</f>
        <v>247412560</v>
      </c>
      <c r="G19" s="8">
        <f aca="true" t="shared" si="5" ref="G19:G25">F19/F18*100-100</f>
        <v>-3.6882896526752518</v>
      </c>
      <c r="I19"/>
      <c r="J19"/>
      <c r="K19"/>
      <c r="L19"/>
      <c r="M19"/>
      <c r="N19"/>
    </row>
    <row r="20" spans="1:14" s="5" customFormat="1" ht="12.75">
      <c r="A20" s="16" t="s">
        <v>41</v>
      </c>
      <c r="B20" s="7">
        <f>B59+B60</f>
        <v>3756509</v>
      </c>
      <c r="C20" s="8">
        <f t="shared" si="3"/>
        <v>9.062454182410988</v>
      </c>
      <c r="D20" s="7">
        <f>D59+D60</f>
        <v>20078638</v>
      </c>
      <c r="E20" s="8">
        <f t="shared" si="4"/>
        <v>5.83009470222251</v>
      </c>
      <c r="F20" s="7">
        <f>F59+F60</f>
        <v>281834748</v>
      </c>
      <c r="G20" s="8">
        <f t="shared" si="5"/>
        <v>13.91287006609528</v>
      </c>
      <c r="I20"/>
      <c r="J20"/>
      <c r="K20"/>
      <c r="L20"/>
      <c r="M20"/>
      <c r="N20"/>
    </row>
    <row r="21" spans="1:14" s="5" customFormat="1" ht="12.75">
      <c r="A21" s="16" t="s">
        <v>44</v>
      </c>
      <c r="B21" s="7">
        <f>B62+B61</f>
        <v>3898137</v>
      </c>
      <c r="C21" s="8">
        <f t="shared" si="3"/>
        <v>3.770202600339843</v>
      </c>
      <c r="D21" s="7">
        <f>D62+D61</f>
        <v>22294278</v>
      </c>
      <c r="E21" s="8">
        <f t="shared" si="4"/>
        <v>11.034812221825007</v>
      </c>
      <c r="F21" s="7">
        <f>F62+F61</f>
        <v>305685535</v>
      </c>
      <c r="G21" s="8">
        <f t="shared" si="5"/>
        <v>8.46268501994652</v>
      </c>
      <c r="I21"/>
      <c r="J21"/>
      <c r="K21"/>
      <c r="L21"/>
      <c r="M21"/>
      <c r="N21"/>
    </row>
    <row r="22" spans="1:14" s="5" customFormat="1" ht="12.75">
      <c r="A22" s="16" t="s">
        <v>45</v>
      </c>
      <c r="B22" s="7">
        <f>B63+B64</f>
        <v>4543555</v>
      </c>
      <c r="C22" s="8">
        <f t="shared" si="3"/>
        <v>16.557088681080216</v>
      </c>
      <c r="D22" s="7">
        <f>D63+D64</f>
        <v>25257134</v>
      </c>
      <c r="E22" s="8">
        <f t="shared" si="4"/>
        <v>13.28975982088319</v>
      </c>
      <c r="F22" s="7">
        <f>F63+F64</f>
        <v>348348484</v>
      </c>
      <c r="G22" s="8">
        <f t="shared" si="5"/>
        <v>13.956482762588024</v>
      </c>
      <c r="I22"/>
      <c r="J22"/>
      <c r="K22"/>
      <c r="L22"/>
      <c r="M22"/>
      <c r="N22"/>
    </row>
    <row r="23" spans="1:14" s="5" customFormat="1" ht="12.75">
      <c r="A23" s="16" t="s">
        <v>47</v>
      </c>
      <c r="B23" s="7">
        <f>B65+B66</f>
        <v>4858216</v>
      </c>
      <c r="C23" s="8">
        <f t="shared" si="3"/>
        <v>6.925436139762795</v>
      </c>
      <c r="D23" s="7">
        <f>D65+D66</f>
        <v>28544993</v>
      </c>
      <c r="E23" s="8">
        <f t="shared" si="4"/>
        <v>13.01754585456925</v>
      </c>
      <c r="F23" s="7">
        <f>F65+F66</f>
        <v>368080376</v>
      </c>
      <c r="G23" s="8">
        <f t="shared" si="5"/>
        <v>5.6644116183379225</v>
      </c>
      <c r="I23"/>
      <c r="J23"/>
      <c r="K23"/>
      <c r="L23"/>
      <c r="M23"/>
      <c r="N23"/>
    </row>
    <row r="24" spans="1:14" s="5" customFormat="1" ht="12.75">
      <c r="A24" s="16" t="s">
        <v>49</v>
      </c>
      <c r="B24" s="7">
        <f>B68+B67</f>
        <v>4624909</v>
      </c>
      <c r="C24" s="8">
        <f t="shared" si="3"/>
        <v>-4.802318381891624</v>
      </c>
      <c r="D24" s="7">
        <v>28752284</v>
      </c>
      <c r="E24" s="8">
        <f t="shared" si="4"/>
        <v>0.7261904040403806</v>
      </c>
      <c r="F24" s="7">
        <v>377283956</v>
      </c>
      <c r="G24" s="8">
        <f t="shared" si="5"/>
        <v>2.500426700281338</v>
      </c>
      <c r="I24"/>
      <c r="J24"/>
      <c r="K24"/>
      <c r="L24"/>
      <c r="M24"/>
      <c r="N24"/>
    </row>
    <row r="25" spans="1:14" s="5" customFormat="1" ht="12.75">
      <c r="A25" s="16" t="s">
        <v>51</v>
      </c>
      <c r="B25" s="7">
        <f>B69+B70</f>
        <v>3577017</v>
      </c>
      <c r="C25" s="8">
        <f t="shared" si="3"/>
        <v>-22.65757012732574</v>
      </c>
      <c r="D25" s="7">
        <f>D69+D70</f>
        <v>21776939</v>
      </c>
      <c r="E25" s="8">
        <f t="shared" si="4"/>
        <v>-24.260142255133545</v>
      </c>
      <c r="F25" s="7">
        <f>F69+F70</f>
        <v>297608659</v>
      </c>
      <c r="G25" s="8">
        <f t="shared" si="5"/>
        <v>-21.11812488522571</v>
      </c>
      <c r="I25"/>
      <c r="J25"/>
      <c r="K25"/>
      <c r="L25"/>
      <c r="M25"/>
      <c r="N25"/>
    </row>
    <row r="26" spans="1:14" s="5" customFormat="1" ht="12.75">
      <c r="A26" s="16" t="s">
        <v>53</v>
      </c>
      <c r="B26" s="7">
        <f>B71+B72</f>
        <v>4569510</v>
      </c>
      <c r="C26" s="8">
        <f t="shared" si="3"/>
        <v>27.746387562597548</v>
      </c>
      <c r="D26" s="7">
        <f>D71+D72</f>
        <v>26688390</v>
      </c>
      <c r="E26" s="8">
        <f t="shared" si="4"/>
        <v>22.553449775471208</v>
      </c>
      <c r="F26" s="7">
        <f>F71+F72</f>
        <v>371959315</v>
      </c>
      <c r="G26" s="8">
        <f aca="true" t="shared" si="6" ref="G26:G31">F26/F25*100-100</f>
        <v>24.98269245586701</v>
      </c>
      <c r="I26"/>
      <c r="J26"/>
      <c r="K26"/>
      <c r="L26"/>
      <c r="M26"/>
      <c r="N26"/>
    </row>
    <row r="27" spans="1:14" s="5" customFormat="1" ht="12.75">
      <c r="A27" s="16" t="s">
        <v>55</v>
      </c>
      <c r="B27" s="7">
        <f>B73+B74</f>
        <v>4930870</v>
      </c>
      <c r="C27" s="8">
        <f t="shared" si="3"/>
        <v>7.908068917673887</v>
      </c>
      <c r="D27" s="7">
        <f>D73+D74</f>
        <v>29966815</v>
      </c>
      <c r="E27" s="8">
        <f t="shared" si="4"/>
        <v>12.284086825769563</v>
      </c>
      <c r="F27" s="7">
        <f>F73+F74</f>
        <v>406358584</v>
      </c>
      <c r="G27" s="8">
        <f t="shared" si="6"/>
        <v>9.248126774295187</v>
      </c>
      <c r="I27"/>
      <c r="J27"/>
      <c r="K27"/>
      <c r="L27"/>
      <c r="M27"/>
      <c r="N27"/>
    </row>
    <row r="28" spans="1:14" s="5" customFormat="1" ht="12.75">
      <c r="A28" s="16" t="s">
        <v>56</v>
      </c>
      <c r="B28" s="7">
        <f>B75+B76</f>
        <v>4623238</v>
      </c>
      <c r="C28" s="8">
        <f t="shared" si="3"/>
        <v>-6.238899017820387</v>
      </c>
      <c r="D28" s="7">
        <f>D75+D76</f>
        <v>28379849</v>
      </c>
      <c r="E28" s="8">
        <f t="shared" si="4"/>
        <v>-5.295744642865785</v>
      </c>
      <c r="F28" s="7">
        <f>F75+F76</f>
        <v>384915719</v>
      </c>
      <c r="G28" s="8">
        <f t="shared" si="6"/>
        <v>-5.276833280824704</v>
      </c>
      <c r="I28"/>
      <c r="J28"/>
      <c r="K28"/>
      <c r="L28"/>
      <c r="M28"/>
      <c r="N28"/>
    </row>
    <row r="29" spans="1:14" s="5" customFormat="1" ht="12.75">
      <c r="A29" s="16" t="s">
        <v>57</v>
      </c>
      <c r="B29" s="7">
        <f>B77+B78</f>
        <v>4829327</v>
      </c>
      <c r="C29" s="8">
        <f t="shared" si="3"/>
        <v>4.457676632697698</v>
      </c>
      <c r="D29" s="7">
        <f>D77+D78</f>
        <v>28686336</v>
      </c>
      <c r="E29" s="8">
        <f t="shared" si="4"/>
        <v>1.0799458446731052</v>
      </c>
      <c r="F29" s="7">
        <f>F77+F78</f>
        <v>361002213</v>
      </c>
      <c r="G29" s="8">
        <f t="shared" si="6"/>
        <v>-6.212660283691875</v>
      </c>
      <c r="I29"/>
      <c r="J29"/>
      <c r="K29"/>
      <c r="L29"/>
      <c r="M29"/>
      <c r="N29"/>
    </row>
    <row r="30" spans="1:14" s="5" customFormat="1" ht="12.75">
      <c r="A30" s="16" t="s">
        <v>62</v>
      </c>
      <c r="B30" s="7">
        <f>B79+B80</f>
        <v>5179288</v>
      </c>
      <c r="C30" s="8">
        <f>B30/B29*100-100</f>
        <v>7.246579078202828</v>
      </c>
      <c r="D30" s="7">
        <f>D79+D80</f>
        <v>30253381</v>
      </c>
      <c r="E30" s="8">
        <f>D30/D29*100-100</f>
        <v>5.4626878803901775</v>
      </c>
      <c r="F30" s="7">
        <f>F79+F80</f>
        <v>356938847</v>
      </c>
      <c r="G30" s="8">
        <f t="shared" si="6"/>
        <v>-1.1255792495654333</v>
      </c>
      <c r="I30"/>
      <c r="J30"/>
      <c r="K30"/>
      <c r="L30"/>
      <c r="M30"/>
      <c r="N30"/>
    </row>
    <row r="31" spans="1:14" s="5" customFormat="1" ht="12.75">
      <c r="A31" s="16" t="s">
        <v>63</v>
      </c>
      <c r="B31" s="7">
        <f>B81+B82</f>
        <v>5156420</v>
      </c>
      <c r="C31" s="8">
        <f>B31/B30*100-100</f>
        <v>-0.4415278702400798</v>
      </c>
      <c r="D31" s="7">
        <f>D81+D82</f>
        <v>31354349</v>
      </c>
      <c r="E31" s="8">
        <f>D31/D30*100-100</f>
        <v>3.6391568929105915</v>
      </c>
      <c r="F31" s="7">
        <f>F81+F82</f>
        <v>368715332</v>
      </c>
      <c r="G31" s="8">
        <f t="shared" si="6"/>
        <v>3.299300454119532</v>
      </c>
      <c r="I31"/>
      <c r="J31"/>
      <c r="K31"/>
      <c r="L31"/>
      <c r="M31"/>
      <c r="N31"/>
    </row>
    <row r="32" spans="1:14" s="5" customFormat="1" ht="12.75">
      <c r="A32" s="16"/>
      <c r="B32" s="7"/>
      <c r="C32" s="8"/>
      <c r="D32" s="32"/>
      <c r="E32" s="8"/>
      <c r="F32" s="32"/>
      <c r="G32" s="8"/>
      <c r="I32"/>
      <c r="J32"/>
      <c r="K32"/>
      <c r="L32"/>
      <c r="M32"/>
      <c r="N32"/>
    </row>
    <row r="33" spans="1:14" s="5" customFormat="1" ht="12.75">
      <c r="A33" s="6" t="s">
        <v>22</v>
      </c>
      <c r="B33" s="7">
        <f>lire!B19*1000000/1936.27</f>
        <v>606320.3995310571</v>
      </c>
      <c r="C33" s="8">
        <v>2.2</v>
      </c>
      <c r="D33" s="7">
        <f>lire!D19*1000000/1936.27</f>
        <v>3984464.9764753883</v>
      </c>
      <c r="E33" s="8">
        <v>1.5</v>
      </c>
      <c r="F33" s="7">
        <f>lire!F19*1000000000/1936.27</f>
        <v>59909000.294380434</v>
      </c>
      <c r="G33" s="5">
        <v>3.4</v>
      </c>
      <c r="I33"/>
      <c r="J33"/>
      <c r="K33"/>
      <c r="L33"/>
      <c r="M33"/>
      <c r="N33"/>
    </row>
    <row r="34" spans="1:14" s="5" customFormat="1" ht="12.75">
      <c r="A34" s="6" t="s">
        <v>23</v>
      </c>
      <c r="B34" s="7">
        <f>lire!B20*1000000/1936.27</f>
        <v>576365.8993838669</v>
      </c>
      <c r="C34" s="8">
        <v>6</v>
      </c>
      <c r="D34" s="7">
        <f>lire!D20*1000000/1936.27</f>
        <v>3820231.6825649315</v>
      </c>
      <c r="E34" s="8">
        <v>8.3</v>
      </c>
      <c r="F34" s="7">
        <f>lire!F20*1000000000/1936.27</f>
        <v>56810258.899843514</v>
      </c>
      <c r="G34" s="5">
        <v>3.8</v>
      </c>
      <c r="I34"/>
      <c r="J34"/>
      <c r="K34"/>
      <c r="L34"/>
      <c r="M34"/>
      <c r="N34"/>
    </row>
    <row r="35" spans="1:14" s="5" customFormat="1" ht="12.75">
      <c r="A35" s="6" t="s">
        <v>24</v>
      </c>
      <c r="B35" s="7">
        <f>lire!B21*1000000/1936.27</f>
        <v>646087.5807609475</v>
      </c>
      <c r="C35" s="8">
        <f aca="true" t="shared" si="7" ref="C35:C57">((B35/B33)*100)-100</f>
        <v>6.558773424190804</v>
      </c>
      <c r="D35" s="7">
        <f>lire!D21*1000000/1936.27</f>
        <v>4381103.874976114</v>
      </c>
      <c r="E35" s="8">
        <f aca="true" t="shared" si="8" ref="E35:E57">((D35/D33)*100)-100</f>
        <v>9.954633830200919</v>
      </c>
      <c r="F35" s="7">
        <f>lire!F21*1000000000/1936.27</f>
        <v>62491284.78982787</v>
      </c>
      <c r="G35" s="5">
        <v>5.1</v>
      </c>
      <c r="I35"/>
      <c r="J35"/>
      <c r="K35"/>
      <c r="L35"/>
      <c r="M35"/>
      <c r="N35"/>
    </row>
    <row r="36" spans="1:14" s="5" customFormat="1" ht="12.75">
      <c r="A36" s="6" t="s">
        <v>23</v>
      </c>
      <c r="B36" s="7">
        <f>lire!B22*1000000/1936.27</f>
        <v>602705.2012374307</v>
      </c>
      <c r="C36" s="8">
        <f t="shared" si="7"/>
        <v>4.569892473118273</v>
      </c>
      <c r="D36" s="7">
        <f>lire!D22*1000000/1936.27</f>
        <v>3837274.7602348845</v>
      </c>
      <c r="E36" s="8">
        <f t="shared" si="8"/>
        <v>0.4461268081654737</v>
      </c>
      <c r="F36" s="7">
        <f>lire!F22*1000000000/1936.27</f>
        <v>57326715.798933</v>
      </c>
      <c r="G36" s="5">
        <v>0.9</v>
      </c>
      <c r="I36"/>
      <c r="J36"/>
      <c r="K36"/>
      <c r="L36"/>
      <c r="M36"/>
      <c r="N36"/>
    </row>
    <row r="37" spans="1:14" s="5" customFormat="1" ht="12.75">
      <c r="A37" s="6" t="s">
        <v>25</v>
      </c>
      <c r="B37" s="7">
        <f>lire!B23*1000000/1936.27</f>
        <v>678624.3654035853</v>
      </c>
      <c r="C37" s="8">
        <f t="shared" si="7"/>
        <v>5.0359712230215905</v>
      </c>
      <c r="D37" s="7">
        <f>lire!D23*1000000/1936.27</f>
        <v>3868262.174180254</v>
      </c>
      <c r="E37" s="8">
        <f t="shared" si="8"/>
        <v>-11.705764470116705</v>
      </c>
      <c r="F37" s="7">
        <f>lire!F23*1000000000/1936.27</f>
        <v>60941914.092559405</v>
      </c>
      <c r="G37" s="5">
        <v>-3.2</v>
      </c>
      <c r="I37"/>
      <c r="J37"/>
      <c r="K37"/>
      <c r="L37"/>
      <c r="M37"/>
      <c r="N37"/>
    </row>
    <row r="38" spans="1:14" s="5" customFormat="1" ht="12.75">
      <c r="A38" s="6" t="s">
        <v>23</v>
      </c>
      <c r="B38" s="7">
        <f>lire!B24*1000000/1936.27</f>
        <v>744730.8484870396</v>
      </c>
      <c r="C38" s="8">
        <f t="shared" si="7"/>
        <v>23.56469580119969</v>
      </c>
      <c r="D38" s="7">
        <f>lire!D24*1000000/1936.27</f>
        <v>3904930.614015607</v>
      </c>
      <c r="E38" s="8">
        <f t="shared" si="8"/>
        <v>1.7631224764468385</v>
      </c>
      <c r="F38" s="7">
        <f>lire!F24*1000000000/1936.27</f>
        <v>58876086.49620146</v>
      </c>
      <c r="G38" s="5">
        <v>2.7</v>
      </c>
      <c r="I38"/>
      <c r="J38"/>
      <c r="K38"/>
      <c r="L38"/>
      <c r="M38"/>
      <c r="N38"/>
    </row>
    <row r="39" spans="1:14" s="5" customFormat="1" ht="12.75">
      <c r="A39" s="6" t="s">
        <v>26</v>
      </c>
      <c r="B39" s="7">
        <f>lire!B25*1000000/1936.27</f>
        <v>781915.7452214826</v>
      </c>
      <c r="C39" s="8">
        <f t="shared" si="7"/>
        <v>15.220700152207002</v>
      </c>
      <c r="D39" s="7">
        <f>lire!D25*1000000/1936.27</f>
        <v>4350632.917929834</v>
      </c>
      <c r="E39" s="8">
        <f t="shared" si="8"/>
        <v>12.469959946595452</v>
      </c>
      <c r="F39" s="7">
        <f>lire!F25*1000000000/1936.27</f>
        <v>68172310.67981222</v>
      </c>
      <c r="G39" s="5">
        <v>11.9</v>
      </c>
      <c r="I39"/>
      <c r="J39"/>
      <c r="K39"/>
      <c r="L39"/>
      <c r="M39"/>
      <c r="N39"/>
    </row>
    <row r="40" spans="1:14" s="5" customFormat="1" ht="12.75">
      <c r="A40" s="6" t="s">
        <v>23</v>
      </c>
      <c r="B40" s="7">
        <f>lire!B26*1000000/1936.27</f>
        <v>813419.6160659412</v>
      </c>
      <c r="C40" s="8">
        <f t="shared" si="7"/>
        <v>9.22330097087378</v>
      </c>
      <c r="D40" s="7">
        <f>lire!D26*1000000/1936.27</f>
        <v>4745205.988834202</v>
      </c>
      <c r="E40" s="8">
        <f t="shared" si="8"/>
        <v>21.518317682846202</v>
      </c>
      <c r="F40" s="7">
        <f>lire!F26*1000000000/1936.27</f>
        <v>71271052.07434914</v>
      </c>
      <c r="G40" s="5">
        <v>21.1</v>
      </c>
      <c r="I40"/>
      <c r="J40"/>
      <c r="K40"/>
      <c r="L40"/>
      <c r="M40"/>
      <c r="N40"/>
    </row>
    <row r="41" spans="1:7" s="5" customFormat="1" ht="12.75">
      <c r="A41" s="6" t="s">
        <v>27</v>
      </c>
      <c r="B41" s="7">
        <f>lire!B27*1000000/1936.27</f>
        <v>997794.7290408879</v>
      </c>
      <c r="C41" s="8">
        <f t="shared" si="7"/>
        <v>27.608982826948477</v>
      </c>
      <c r="D41" s="7">
        <f>lire!D27*1000000/1936.27</f>
        <v>5871082.028849282</v>
      </c>
      <c r="E41" s="8">
        <f t="shared" si="8"/>
        <v>34.94776828110162</v>
      </c>
      <c r="F41" s="7">
        <f>lire!F27*1000000000/1936.27</f>
        <v>85731845.24885476</v>
      </c>
      <c r="G41" s="8">
        <v>26.7</v>
      </c>
    </row>
    <row r="42" spans="1:7" s="5" customFormat="1" ht="12.75">
      <c r="A42" s="6" t="s">
        <v>23</v>
      </c>
      <c r="B42" s="7">
        <f>lire!B28*1000000/1936.27</f>
        <v>961642.7461046239</v>
      </c>
      <c r="C42" s="8">
        <f t="shared" si="7"/>
        <v>18.22222222222223</v>
      </c>
      <c r="D42" s="7">
        <f>lire!D28*1000000/1936.27</f>
        <v>5569471.199781022</v>
      </c>
      <c r="E42" s="8">
        <f t="shared" si="8"/>
        <v>17.370483239007385</v>
      </c>
      <c r="F42" s="7">
        <f>lire!F28*1000000000/1936.27</f>
        <v>85731845.24885476</v>
      </c>
      <c r="G42" s="8">
        <f aca="true" t="shared" si="9" ref="G42:G57">((F42/F40)*100)-100</f>
        <v>20.289855072463766</v>
      </c>
    </row>
    <row r="43" spans="1:7" s="5" customFormat="1" ht="12.75">
      <c r="A43" s="6" t="s">
        <v>28</v>
      </c>
      <c r="B43" s="7">
        <f>lire!B29*1000000/1936.27</f>
        <v>1010189.6946190356</v>
      </c>
      <c r="C43" s="8">
        <f t="shared" si="7"/>
        <v>1.242236024844729</v>
      </c>
      <c r="D43" s="7">
        <f>lire!D29*1000000/1936.27</f>
        <v>6014140.58989707</v>
      </c>
      <c r="E43" s="8">
        <f t="shared" si="8"/>
        <v>2.436664320900775</v>
      </c>
      <c r="F43" s="7">
        <f>lire!F29*1000000000/1936.27</f>
        <v>85215388.34976527</v>
      </c>
      <c r="G43" s="8">
        <f t="shared" si="9"/>
        <v>-0.6024096385542066</v>
      </c>
    </row>
    <row r="44" spans="1:7" s="5" customFormat="1" ht="12.75">
      <c r="A44" s="6" t="s">
        <v>23</v>
      </c>
      <c r="B44" s="7">
        <f>lire!B30*1000000/1936.27</f>
        <v>999344.0997381563</v>
      </c>
      <c r="C44" s="8">
        <f t="shared" si="7"/>
        <v>3.920515574650892</v>
      </c>
      <c r="D44" s="7">
        <f>lire!D30*1000000/1936.27</f>
        <v>5647456.191543534</v>
      </c>
      <c r="E44" s="8">
        <f t="shared" si="8"/>
        <v>1.4002225519287776</v>
      </c>
      <c r="F44" s="7">
        <f>lire!F30*1000000000/1936.27</f>
        <v>79534362.45978092</v>
      </c>
      <c r="G44" s="8">
        <f t="shared" si="9"/>
        <v>-7.228915662650607</v>
      </c>
    </row>
    <row r="45" spans="1:7" s="5" customFormat="1" ht="12.75">
      <c r="A45" s="6" t="s">
        <v>29</v>
      </c>
      <c r="B45" s="7">
        <f>lire!B31*1000000/1936.27</f>
        <v>1025683.4015917202</v>
      </c>
      <c r="C45" s="8">
        <f t="shared" si="7"/>
        <v>1.5337423312883374</v>
      </c>
      <c r="D45" s="7">
        <f>lire!D31*1000000/1936.27</f>
        <v>6252743.677276413</v>
      </c>
      <c r="E45" s="8">
        <f t="shared" si="8"/>
        <v>3.9673679690854584</v>
      </c>
      <c r="F45" s="7">
        <f>lire!F31*1000000000/1936.27</f>
        <v>88830586.64339168</v>
      </c>
      <c r="G45" s="8">
        <f t="shared" si="9"/>
        <v>4.242424242424249</v>
      </c>
    </row>
    <row r="46" spans="1:7" s="5" customFormat="1" ht="12.75">
      <c r="A46" s="6" t="s">
        <v>23</v>
      </c>
      <c r="B46" s="7">
        <f>lire!B32*1000000/1936.27</f>
        <v>1188367.3248049084</v>
      </c>
      <c r="C46" s="8">
        <f t="shared" si="7"/>
        <v>18.914728682170548</v>
      </c>
      <c r="D46" s="7">
        <f>lire!D32*1000000/1936.27</f>
        <v>6820329.809375758</v>
      </c>
      <c r="E46" s="8">
        <f t="shared" si="8"/>
        <v>20.768175582990395</v>
      </c>
      <c r="F46" s="7">
        <f>lire!F32*1000000000/1936.27</f>
        <v>94511612.53337602</v>
      </c>
      <c r="G46" s="8">
        <f t="shared" si="9"/>
        <v>18.831168831168824</v>
      </c>
    </row>
    <row r="47" spans="1:7" s="5" customFormat="1" ht="12.75">
      <c r="A47" s="6" t="s">
        <v>30</v>
      </c>
      <c r="B47" s="7">
        <f>lire!B33*1000000/1936.27</f>
        <v>1229167.419832978</v>
      </c>
      <c r="C47" s="8">
        <f t="shared" si="7"/>
        <v>19.83887210473314</v>
      </c>
      <c r="D47" s="7">
        <f>lire!D33*1000000/1936.27</f>
        <v>7527359.304229266</v>
      </c>
      <c r="E47" s="8">
        <f t="shared" si="8"/>
        <v>20.384901296770465</v>
      </c>
      <c r="F47" s="7">
        <f>lire!F33*1000000000/1936.27</f>
        <v>100709095.32244986</v>
      </c>
      <c r="G47" s="8">
        <f t="shared" si="9"/>
        <v>13.372093023255786</v>
      </c>
    </row>
    <row r="48" spans="1:7" s="5" customFormat="1" ht="12.75">
      <c r="A48" s="6" t="s">
        <v>23</v>
      </c>
      <c r="B48" s="7">
        <f>lire!B34*1000000/1936.27</f>
        <v>1142402.6607859442</v>
      </c>
      <c r="C48" s="8">
        <f t="shared" si="7"/>
        <v>-3.867883528900464</v>
      </c>
      <c r="D48" s="7">
        <f>lire!D34*1000000/1936.27</f>
        <v>6838405.800843891</v>
      </c>
      <c r="E48" s="8">
        <f t="shared" si="8"/>
        <v>0.2650310464940304</v>
      </c>
      <c r="F48" s="7">
        <f>lire!F34*1000000000/1936.27</f>
        <v>92445784.93701808</v>
      </c>
      <c r="G48" s="8">
        <f t="shared" si="9"/>
        <v>-2.1857923497267677</v>
      </c>
    </row>
    <row r="49" spans="1:7" s="5" customFormat="1" ht="12.75">
      <c r="A49" s="6" t="s">
        <v>31</v>
      </c>
      <c r="B49" s="7">
        <f>lire!B35*1000000/1936.27</f>
        <v>1222969.937043904</v>
      </c>
      <c r="C49" s="8">
        <f t="shared" si="7"/>
        <v>-0.5042016806722671</v>
      </c>
      <c r="D49" s="7">
        <f>lire!D35*1000000/1936.27</f>
        <v>7318710.716997113</v>
      </c>
      <c r="E49" s="8">
        <f t="shared" si="8"/>
        <v>-2.7718696397941756</v>
      </c>
      <c r="F49" s="7">
        <f>lire!F35*1000000000/1936.27</f>
        <v>98126810.82700244</v>
      </c>
      <c r="G49" s="8">
        <f t="shared" si="9"/>
        <v>-2.564102564102555</v>
      </c>
    </row>
    <row r="50" spans="1:7" s="5" customFormat="1" ht="12.75">
      <c r="A50" s="6" t="s">
        <v>23</v>
      </c>
      <c r="B50" s="7">
        <f>lire!B36*1000000/1936.27</f>
        <v>1212640.7990621142</v>
      </c>
      <c r="C50" s="8">
        <f t="shared" si="7"/>
        <v>6.148282097649172</v>
      </c>
      <c r="D50" s="7">
        <f>lire!D36*1000000/1936.27</f>
        <v>7196310.431912905</v>
      </c>
      <c r="E50" s="8">
        <f t="shared" si="8"/>
        <v>5.233743674949025</v>
      </c>
      <c r="F50" s="7">
        <f>lire!F36*1000000000/1936.27</f>
        <v>105357207.41425525</v>
      </c>
      <c r="G50" s="8">
        <f t="shared" si="9"/>
        <v>13.966480446927392</v>
      </c>
    </row>
    <row r="51" spans="1:7" s="5" customFormat="1" ht="12.75">
      <c r="A51" s="6" t="s">
        <v>32</v>
      </c>
      <c r="B51" s="7">
        <f>lire!B37*1000000/1936.27</f>
        <v>1345886.6790272018</v>
      </c>
      <c r="C51" s="8">
        <f t="shared" si="7"/>
        <v>10.050675675675677</v>
      </c>
      <c r="D51" s="7">
        <f>lire!D37*1000000/1936.27</f>
        <v>8550460.421325538</v>
      </c>
      <c r="E51" s="8">
        <f t="shared" si="8"/>
        <v>16.830146072965917</v>
      </c>
      <c r="F51" s="7">
        <f>lire!F37*1000000000/1936.27</f>
        <v>122400285.0842083</v>
      </c>
      <c r="G51" s="8">
        <f t="shared" si="9"/>
        <v>24.73684210526315</v>
      </c>
    </row>
    <row r="52" spans="1:7" s="5" customFormat="1" ht="12.75">
      <c r="A52" s="6" t="s">
        <v>23</v>
      </c>
      <c r="B52" s="7">
        <f>lire!B38*1000000/1936.27</f>
        <v>1580874.5681129182</v>
      </c>
      <c r="C52" s="8">
        <f t="shared" si="7"/>
        <v>30.36626916524702</v>
      </c>
      <c r="D52" s="7">
        <f>lire!D38*1000000/1936.27</f>
        <v>8554075.619619165</v>
      </c>
      <c r="E52" s="8">
        <f t="shared" si="8"/>
        <v>18.867518300559794</v>
      </c>
      <c r="F52" s="7">
        <f>lire!F38*1000000000/1936.27</f>
        <v>133245879.96508752</v>
      </c>
      <c r="G52" s="8">
        <f t="shared" si="9"/>
        <v>26.470588235294116</v>
      </c>
    </row>
    <row r="53" spans="1:7" s="5" customFormat="1" ht="12.75">
      <c r="A53" s="6" t="s">
        <v>33</v>
      </c>
      <c r="B53" s="7">
        <f>lire!B39*1000000/1936.27</f>
        <v>1660925.3874717886</v>
      </c>
      <c r="C53" s="8">
        <f t="shared" si="7"/>
        <v>23.407521105141967</v>
      </c>
      <c r="D53" s="7">
        <f>lire!D39*1000000/1936.27</f>
        <v>8997195.639037944</v>
      </c>
      <c r="E53" s="8">
        <f t="shared" si="8"/>
        <v>5.224691954578404</v>
      </c>
      <c r="F53" s="7">
        <f>lire!F39*1000000000/1936.27</f>
        <v>134795250.662356</v>
      </c>
      <c r="G53" s="8">
        <f t="shared" si="9"/>
        <v>10.126582278481024</v>
      </c>
    </row>
    <row r="54" spans="1:7" s="5" customFormat="1" ht="12.75">
      <c r="A54" s="6" t="s">
        <v>23</v>
      </c>
      <c r="B54" s="7">
        <f>lire!B40*1000000/1936.27</f>
        <v>1507537.6884422111</v>
      </c>
      <c r="C54" s="8">
        <f t="shared" si="7"/>
        <v>-4.639006860503102</v>
      </c>
      <c r="D54" s="7">
        <f>lire!D40*1000000/1936.27</f>
        <v>8188424.135063808</v>
      </c>
      <c r="E54" s="8">
        <f t="shared" si="8"/>
        <v>-4.274587936967933</v>
      </c>
      <c r="F54" s="7">
        <f>lire!F40*1000000000/1936.27</f>
        <v>125499026.47874522</v>
      </c>
      <c r="G54" s="8">
        <f t="shared" si="9"/>
        <v>-5.813953488372093</v>
      </c>
    </row>
    <row r="55" spans="1:7" s="5" customFormat="1" ht="12.75">
      <c r="A55" s="6" t="s">
        <v>34</v>
      </c>
      <c r="B55" s="7">
        <v>1538076</v>
      </c>
      <c r="C55" s="8">
        <f t="shared" si="7"/>
        <v>-7.396442272388057</v>
      </c>
      <c r="D55" s="7">
        <v>9063441</v>
      </c>
      <c r="E55" s="8">
        <f t="shared" si="8"/>
        <v>0.7362889907008849</v>
      </c>
      <c r="F55" s="7">
        <v>126884800</v>
      </c>
      <c r="G55" s="8">
        <f t="shared" si="9"/>
        <v>-5.868493603065147</v>
      </c>
    </row>
    <row r="56" spans="1:7" s="5" customFormat="1" ht="12.75">
      <c r="A56" s="6" t="s">
        <v>23</v>
      </c>
      <c r="B56" s="7">
        <f>B18-B55</f>
        <v>1802151</v>
      </c>
      <c r="C56" s="8">
        <f t="shared" si="7"/>
        <v>19.542682999999997</v>
      </c>
      <c r="D56" s="7">
        <f>D18-D55</f>
        <v>9923368</v>
      </c>
      <c r="E56" s="8">
        <f t="shared" si="8"/>
        <v>21.187762581898454</v>
      </c>
      <c r="F56" s="7">
        <f>F18-F55</f>
        <v>130002508</v>
      </c>
      <c r="G56" s="8">
        <f t="shared" si="9"/>
        <v>3.5884593272263317</v>
      </c>
    </row>
    <row r="57" spans="1:7" s="5" customFormat="1" ht="12.75">
      <c r="A57" s="6" t="s">
        <v>39</v>
      </c>
      <c r="B57" s="7">
        <v>1639322</v>
      </c>
      <c r="C57" s="8">
        <f t="shared" si="7"/>
        <v>6.582639609486137</v>
      </c>
      <c r="D57" s="7">
        <v>9678691</v>
      </c>
      <c r="E57" s="8">
        <f t="shared" si="8"/>
        <v>6.788260661706744</v>
      </c>
      <c r="F57" s="7">
        <v>129758390</v>
      </c>
      <c r="G57" s="8">
        <f t="shared" si="9"/>
        <v>2.264723591793512</v>
      </c>
    </row>
    <row r="58" spans="1:7" s="5" customFormat="1" ht="12.75">
      <c r="A58" s="6" t="s">
        <v>23</v>
      </c>
      <c r="B58" s="7">
        <v>1805043</v>
      </c>
      <c r="C58" s="8">
        <f aca="true" t="shared" si="10" ref="C58:C70">B58/B56*100-100</f>
        <v>0.16047489916218183</v>
      </c>
      <c r="D58" s="7">
        <v>9293831</v>
      </c>
      <c r="E58" s="8">
        <f aca="true" t="shared" si="11" ref="E58:E70">D58/D56*100-100</f>
        <v>-6.3439852275961215</v>
      </c>
      <c r="F58" s="7">
        <v>117654170</v>
      </c>
      <c r="G58" s="8">
        <f aca="true" t="shared" si="12" ref="G58:G70">F58/F56*100-100</f>
        <v>-9.498538289738221</v>
      </c>
    </row>
    <row r="59" spans="1:7" s="5" customFormat="1" ht="12.75">
      <c r="A59" s="6" t="s">
        <v>42</v>
      </c>
      <c r="B59" s="7">
        <v>1808135</v>
      </c>
      <c r="C59" s="8">
        <f t="shared" si="10"/>
        <v>10.297732843212003</v>
      </c>
      <c r="D59" s="7">
        <v>9742356</v>
      </c>
      <c r="E59" s="8">
        <f t="shared" si="11"/>
        <v>0.6577852314946284</v>
      </c>
      <c r="F59" s="7">
        <v>138522532</v>
      </c>
      <c r="G59" s="8">
        <f t="shared" si="12"/>
        <v>6.754200633962853</v>
      </c>
    </row>
    <row r="60" spans="1:7" s="5" customFormat="1" ht="12.75">
      <c r="A60" s="6" t="s">
        <v>23</v>
      </c>
      <c r="B60" s="7">
        <v>1948374</v>
      </c>
      <c r="C60" s="8">
        <f t="shared" si="10"/>
        <v>7.940586456943137</v>
      </c>
      <c r="D60" s="7">
        <v>10336282</v>
      </c>
      <c r="E60" s="8">
        <f t="shared" si="11"/>
        <v>11.216590876248972</v>
      </c>
      <c r="F60" s="7">
        <v>143312216</v>
      </c>
      <c r="G60" s="8">
        <f t="shared" si="12"/>
        <v>21.80802091417584</v>
      </c>
    </row>
    <row r="61" spans="1:7" s="5" customFormat="1" ht="12.75">
      <c r="A61" s="6" t="s">
        <v>43</v>
      </c>
      <c r="B61" s="7">
        <v>1926541</v>
      </c>
      <c r="C61" s="8">
        <f t="shared" si="10"/>
        <v>6.5485154592992245</v>
      </c>
      <c r="D61" s="7">
        <v>11366075</v>
      </c>
      <c r="E61" s="8">
        <f t="shared" si="11"/>
        <v>16.666594815463526</v>
      </c>
      <c r="F61" s="7">
        <v>149947571</v>
      </c>
      <c r="G61" s="8">
        <f t="shared" si="12"/>
        <v>8.247783833463274</v>
      </c>
    </row>
    <row r="62" spans="1:7" s="5" customFormat="1" ht="12.75">
      <c r="A62" s="6" t="s">
        <v>23</v>
      </c>
      <c r="B62" s="7">
        <v>1971596</v>
      </c>
      <c r="C62" s="8">
        <f t="shared" si="10"/>
        <v>1.191865627441132</v>
      </c>
      <c r="D62" s="7">
        <v>10928203</v>
      </c>
      <c r="E62" s="8">
        <f t="shared" si="11"/>
        <v>5.726633619322683</v>
      </c>
      <c r="F62" s="7">
        <v>155737964</v>
      </c>
      <c r="G62" s="8">
        <f t="shared" si="12"/>
        <v>8.670403924254444</v>
      </c>
    </row>
    <row r="63" spans="1:7" s="5" customFormat="1" ht="12.75">
      <c r="A63" s="6" t="s">
        <v>46</v>
      </c>
      <c r="B63" s="7">
        <v>2199567</v>
      </c>
      <c r="C63" s="8">
        <f t="shared" si="10"/>
        <v>14.171824009974344</v>
      </c>
      <c r="D63" s="7">
        <v>12318427</v>
      </c>
      <c r="E63" s="8">
        <f t="shared" si="11"/>
        <v>8.378899488169836</v>
      </c>
      <c r="F63" s="7">
        <v>172695774</v>
      </c>
      <c r="G63" s="8">
        <f t="shared" si="12"/>
        <v>15.170771255774469</v>
      </c>
    </row>
    <row r="64" spans="1:7" s="5" customFormat="1" ht="12.75">
      <c r="A64" s="6" t="s">
        <v>23</v>
      </c>
      <c r="B64" s="7">
        <v>2343988</v>
      </c>
      <c r="C64" s="8">
        <f t="shared" si="10"/>
        <v>18.8878451772067</v>
      </c>
      <c r="D64" s="7">
        <v>12938707</v>
      </c>
      <c r="E64" s="8">
        <f t="shared" si="11"/>
        <v>18.39738884791946</v>
      </c>
      <c r="F64" s="7">
        <v>175652710</v>
      </c>
      <c r="G64" s="8">
        <f t="shared" si="12"/>
        <v>12.787341948299783</v>
      </c>
    </row>
    <row r="65" spans="1:7" s="5" customFormat="1" ht="12.75">
      <c r="A65" s="6" t="s">
        <v>48</v>
      </c>
      <c r="B65" s="7">
        <v>2374378</v>
      </c>
      <c r="C65" s="8">
        <f t="shared" si="10"/>
        <v>7.9475187616471885</v>
      </c>
      <c r="D65" s="7">
        <v>14363886</v>
      </c>
      <c r="E65" s="8">
        <f t="shared" si="11"/>
        <v>16.604871709675265</v>
      </c>
      <c r="F65" s="7">
        <v>184136243</v>
      </c>
      <c r="G65" s="8">
        <f t="shared" si="12"/>
        <v>6.624637496919888</v>
      </c>
    </row>
    <row r="66" spans="1:7" s="5" customFormat="1" ht="12.75">
      <c r="A66" s="6" t="s">
        <v>23</v>
      </c>
      <c r="B66" s="7">
        <v>2483838</v>
      </c>
      <c r="C66" s="8">
        <f t="shared" si="10"/>
        <v>5.9663274726662365</v>
      </c>
      <c r="D66" s="7">
        <v>14181107</v>
      </c>
      <c r="E66" s="8">
        <f t="shared" si="11"/>
        <v>9.602195953583319</v>
      </c>
      <c r="F66" s="7">
        <v>183944133</v>
      </c>
      <c r="G66" s="8">
        <f t="shared" si="12"/>
        <v>4.720350172792664</v>
      </c>
    </row>
    <row r="67" spans="1:7" s="5" customFormat="1" ht="12.75">
      <c r="A67" s="6" t="s">
        <v>50</v>
      </c>
      <c r="B67" s="7">
        <v>2391408</v>
      </c>
      <c r="C67" s="8">
        <f t="shared" si="10"/>
        <v>0.7172404730839048</v>
      </c>
      <c r="D67" s="7">
        <v>15109773</v>
      </c>
      <c r="E67" s="8">
        <f t="shared" si="11"/>
        <v>5.192793927771362</v>
      </c>
      <c r="F67" s="7">
        <v>194422878</v>
      </c>
      <c r="G67" s="8">
        <f t="shared" si="12"/>
        <v>5.586426024777751</v>
      </c>
    </row>
    <row r="68" spans="1:7" s="5" customFormat="1" ht="12.75">
      <c r="A68" s="6" t="s">
        <v>23</v>
      </c>
      <c r="B68" s="7">
        <v>2233501</v>
      </c>
      <c r="C68" s="8">
        <f t="shared" si="10"/>
        <v>-10.078636368394399</v>
      </c>
      <c r="D68" s="7">
        <f>D24-D67</f>
        <v>13642511</v>
      </c>
      <c r="E68" s="8">
        <f t="shared" si="11"/>
        <v>-3.7979827667896444</v>
      </c>
      <c r="F68" s="7">
        <f>F24-F67</f>
        <v>182861078</v>
      </c>
      <c r="G68" s="8">
        <f t="shared" si="12"/>
        <v>-0.5887956208964766</v>
      </c>
    </row>
    <row r="69" spans="1:7" s="5" customFormat="1" ht="12.75">
      <c r="A69" s="6" t="s">
        <v>52</v>
      </c>
      <c r="B69" s="7">
        <v>1783141</v>
      </c>
      <c r="C69" s="8">
        <f t="shared" si="10"/>
        <v>-25.435517485932962</v>
      </c>
      <c r="D69" s="33">
        <v>11538508</v>
      </c>
      <c r="E69" s="8">
        <f t="shared" si="11"/>
        <v>-23.635464278649323</v>
      </c>
      <c r="F69" s="33">
        <v>148937772</v>
      </c>
      <c r="G69" s="8">
        <f t="shared" si="12"/>
        <v>-23.39493503434302</v>
      </c>
    </row>
    <row r="70" spans="1:7" s="5" customFormat="1" ht="12.75">
      <c r="A70" s="6" t="s">
        <v>23</v>
      </c>
      <c r="B70" s="7">
        <v>1793876</v>
      </c>
      <c r="C70" s="8">
        <f t="shared" si="10"/>
        <v>-19.68322378185637</v>
      </c>
      <c r="D70" s="33">
        <f>4871128+5367303</f>
        <v>10238431</v>
      </c>
      <c r="E70" s="8">
        <f t="shared" si="11"/>
        <v>-24.952004803221342</v>
      </c>
      <c r="F70" s="33">
        <f>25951440+17850192+26794371+26879697+26335331+24859856</f>
        <v>148670887</v>
      </c>
      <c r="G70" s="8">
        <f t="shared" si="12"/>
        <v>-18.69735833013081</v>
      </c>
    </row>
    <row r="71" spans="1:7" s="5" customFormat="1" ht="12.75">
      <c r="A71" s="6" t="s">
        <v>54</v>
      </c>
      <c r="B71" s="7">
        <v>2227195</v>
      </c>
      <c r="C71" s="8">
        <f aca="true" t="shared" si="13" ref="C71:C78">B71/B69*100-100</f>
        <v>24.902910089555448</v>
      </c>
      <c r="D71" s="33">
        <v>12850552</v>
      </c>
      <c r="E71" s="8">
        <f aca="true" t="shared" si="14" ref="E71:E78">D71/D69*100-100</f>
        <v>11.37100221276441</v>
      </c>
      <c r="F71" s="33">
        <v>180098458</v>
      </c>
      <c r="G71" s="8">
        <f aca="true" t="shared" si="15" ref="G71:G78">F71/F69*100-100</f>
        <v>20.92194987313225</v>
      </c>
    </row>
    <row r="72" spans="1:7" s="5" customFormat="1" ht="12.75">
      <c r="A72" s="6" t="s">
        <v>23</v>
      </c>
      <c r="B72" s="7">
        <v>2342315</v>
      </c>
      <c r="C72" s="8">
        <f t="shared" si="13"/>
        <v>30.572848959459833</v>
      </c>
      <c r="D72" s="33">
        <v>13837838</v>
      </c>
      <c r="E72" s="8">
        <f t="shared" si="14"/>
        <v>35.15584565642919</v>
      </c>
      <c r="F72" s="33">
        <v>191860857</v>
      </c>
      <c r="G72" s="8">
        <f t="shared" si="15"/>
        <v>29.050724638509763</v>
      </c>
    </row>
    <row r="73" spans="1:7" s="5" customFormat="1" ht="12.75">
      <c r="A73" s="6" t="s">
        <v>58</v>
      </c>
      <c r="B73" s="7">
        <v>2537993</v>
      </c>
      <c r="C73" s="8">
        <f t="shared" si="13"/>
        <v>13.954682908321914</v>
      </c>
      <c r="D73" s="33">
        <v>15392515</v>
      </c>
      <c r="E73" s="8">
        <f t="shared" si="14"/>
        <v>19.780963494797746</v>
      </c>
      <c r="F73" s="33">
        <v>210601169</v>
      </c>
      <c r="G73" s="8">
        <f t="shared" si="15"/>
        <v>16.936686376293125</v>
      </c>
    </row>
    <row r="74" spans="1:7" s="5" customFormat="1" ht="12.75">
      <c r="A74" s="6" t="s">
        <v>23</v>
      </c>
      <c r="B74" s="7">
        <v>2392877</v>
      </c>
      <c r="C74" s="8">
        <f t="shared" si="13"/>
        <v>2.1586336594352247</v>
      </c>
      <c r="D74" s="33">
        <v>14574300</v>
      </c>
      <c r="E74" s="8">
        <f t="shared" si="14"/>
        <v>5.322088609506778</v>
      </c>
      <c r="F74" s="33">
        <v>195757415</v>
      </c>
      <c r="G74" s="8">
        <f t="shared" si="15"/>
        <v>2.030929112341042</v>
      </c>
    </row>
    <row r="75" spans="1:7" s="5" customFormat="1" ht="12.75">
      <c r="A75" s="6" t="s">
        <v>59</v>
      </c>
      <c r="B75" s="7">
        <v>2293295</v>
      </c>
      <c r="C75" s="8">
        <f t="shared" si="13"/>
        <v>-9.641397750112006</v>
      </c>
      <c r="D75" s="33">
        <v>14697015</v>
      </c>
      <c r="E75" s="8">
        <f t="shared" si="14"/>
        <v>-4.518429899207504</v>
      </c>
      <c r="F75" s="33">
        <v>198940842</v>
      </c>
      <c r="G75" s="8">
        <f t="shared" si="15"/>
        <v>-5.536686740803418</v>
      </c>
    </row>
    <row r="76" spans="1:7" s="5" customFormat="1" ht="12.75">
      <c r="A76" s="6" t="s">
        <v>23</v>
      </c>
      <c r="B76" s="7">
        <v>2329943</v>
      </c>
      <c r="C76" s="8">
        <f t="shared" si="13"/>
        <v>-2.6300557864027354</v>
      </c>
      <c r="D76" s="33">
        <v>13682834</v>
      </c>
      <c r="E76" s="8">
        <f t="shared" si="14"/>
        <v>-6.1166985721441165</v>
      </c>
      <c r="F76" s="33">
        <v>185974877</v>
      </c>
      <c r="G76" s="8">
        <f t="shared" si="15"/>
        <v>-4.997275837546184</v>
      </c>
    </row>
    <row r="77" spans="1:7" s="5" customFormat="1" ht="12.75">
      <c r="A77" s="6" t="s">
        <v>60</v>
      </c>
      <c r="B77" s="7">
        <v>2379167</v>
      </c>
      <c r="C77" s="8">
        <f t="shared" si="13"/>
        <v>3.7444811940897154</v>
      </c>
      <c r="D77" s="33">
        <v>14582988</v>
      </c>
      <c r="E77" s="8">
        <f t="shared" si="14"/>
        <v>-0.7758514228909661</v>
      </c>
      <c r="F77" s="33">
        <v>183293438</v>
      </c>
      <c r="G77" s="8">
        <f t="shared" si="15"/>
        <v>-7.865355269784175</v>
      </c>
    </row>
    <row r="78" spans="1:7" s="5" customFormat="1" ht="12.75">
      <c r="A78" s="6" t="s">
        <v>23</v>
      </c>
      <c r="B78" s="7">
        <v>2450160</v>
      </c>
      <c r="C78" s="8">
        <f t="shared" si="13"/>
        <v>5.159654120293936</v>
      </c>
      <c r="D78" s="33">
        <v>14103348</v>
      </c>
      <c r="E78" s="8">
        <f t="shared" si="14"/>
        <v>3.0732960730211403</v>
      </c>
      <c r="F78" s="33">
        <v>177708775</v>
      </c>
      <c r="G78" s="8">
        <f t="shared" si="15"/>
        <v>-4.4447412109324915</v>
      </c>
    </row>
    <row r="79" spans="1:7" s="5" customFormat="1" ht="12.75">
      <c r="A79" s="6" t="s">
        <v>61</v>
      </c>
      <c r="B79" s="7">
        <v>2600786</v>
      </c>
      <c r="C79" s="8">
        <f>B79/B77*100-100</f>
        <v>9.314982933102229</v>
      </c>
      <c r="D79" s="33">
        <v>15413800</v>
      </c>
      <c r="E79" s="8">
        <f>D79/D77*100-100</f>
        <v>5.697131479502019</v>
      </c>
      <c r="F79" s="33">
        <v>180801665</v>
      </c>
      <c r="G79" s="8">
        <f>F79/F77*100-100</f>
        <v>-1.359444739096432</v>
      </c>
    </row>
    <row r="80" spans="1:7" s="5" customFormat="1" ht="12.75">
      <c r="A80" s="6" t="s">
        <v>23</v>
      </c>
      <c r="B80" s="7">
        <v>2578502</v>
      </c>
      <c r="C80" s="8">
        <f>B80/B78*100-100</f>
        <v>5.238106899141286</v>
      </c>
      <c r="D80" s="33">
        <v>14839581</v>
      </c>
      <c r="E80" s="8">
        <f>D80/D78*100-100</f>
        <v>5.220271101585254</v>
      </c>
      <c r="F80" s="33">
        <v>176137182</v>
      </c>
      <c r="G80" s="8">
        <f>F80/F78*100-100</f>
        <v>-0.8843643202199729</v>
      </c>
    </row>
    <row r="81" spans="1:7" s="5" customFormat="1" ht="12.75">
      <c r="A81" s="6" t="s">
        <v>64</v>
      </c>
      <c r="B81" s="7">
        <v>2640275</v>
      </c>
      <c r="C81" s="8">
        <f>B81/B79*100-100</f>
        <v>1.5183486838209745</v>
      </c>
      <c r="D81" s="33">
        <v>16219585</v>
      </c>
      <c r="E81" s="8">
        <f>D81/D79*100-100</f>
        <v>5.22768558045388</v>
      </c>
      <c r="F81" s="33">
        <v>188996676</v>
      </c>
      <c r="G81" s="8">
        <f>F81/F79*100-100</f>
        <v>4.532597086426165</v>
      </c>
    </row>
    <row r="82" spans="1:7" s="5" customFormat="1" ht="12.75">
      <c r="A82" s="6" t="s">
        <v>23</v>
      </c>
      <c r="B82" s="7">
        <v>2516145</v>
      </c>
      <c r="C82" s="8">
        <f>B82/B80*100-100</f>
        <v>-2.418342122674332</v>
      </c>
      <c r="D82" s="33">
        <v>15134764</v>
      </c>
      <c r="E82" s="8">
        <f>D82/D80*100-100</f>
        <v>1.9891599365238193</v>
      </c>
      <c r="F82" s="33">
        <v>179718656</v>
      </c>
      <c r="G82" s="8">
        <f>F82/F80*100-100</f>
        <v>2.0333435333375576</v>
      </c>
    </row>
    <row r="83" spans="1:7" s="5" customFormat="1" ht="12.75">
      <c r="A83" s="6"/>
      <c r="B83" s="7"/>
      <c r="C83" s="8"/>
      <c r="D83" s="7"/>
      <c r="E83" s="8"/>
      <c r="F83" s="7"/>
      <c r="G83" s="8"/>
    </row>
    <row r="84" spans="1:7" s="30" customFormat="1" ht="12">
      <c r="A84" s="27" t="s">
        <v>35</v>
      </c>
      <c r="B84" s="28"/>
      <c r="C84" s="29"/>
      <c r="D84" s="29"/>
      <c r="E84" s="29"/>
      <c r="F84" s="28"/>
      <c r="G84" s="29"/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1" customWidth="1"/>
    <col min="2" max="2" width="11.7109375" style="2" customWidth="1"/>
    <col min="3" max="5" width="11.7109375" style="3" customWidth="1"/>
    <col min="6" max="6" width="13.57421875" style="2" customWidth="1"/>
    <col min="7" max="7" width="11.7109375" style="3" customWidth="1"/>
  </cols>
  <sheetData>
    <row r="1" spans="1:7" ht="12.75" customHeight="1">
      <c r="A1" s="17" t="s">
        <v>0</v>
      </c>
      <c r="B1" s="18"/>
      <c r="C1" s="19"/>
      <c r="D1" s="19"/>
      <c r="E1" s="19"/>
      <c r="F1" s="18"/>
      <c r="G1" s="20"/>
    </row>
    <row r="2" spans="1:7" ht="12.75" customHeight="1">
      <c r="A2" s="21" t="s">
        <v>36</v>
      </c>
      <c r="B2" s="7"/>
      <c r="C2" s="8"/>
      <c r="D2" s="8"/>
      <c r="E2" s="8"/>
      <c r="F2" s="7"/>
      <c r="G2" s="22"/>
    </row>
    <row r="3" spans="1:7" ht="12.75" customHeight="1">
      <c r="A3" s="23" t="s">
        <v>2</v>
      </c>
      <c r="B3" s="24"/>
      <c r="C3" s="25"/>
      <c r="D3" s="25"/>
      <c r="E3" s="25"/>
      <c r="F3" s="24"/>
      <c r="G3" s="26"/>
    </row>
    <row r="5" spans="1:7" ht="12.75">
      <c r="A5" s="9" t="s">
        <v>3</v>
      </c>
      <c r="B5" s="10" t="s">
        <v>4</v>
      </c>
      <c r="C5" s="11"/>
      <c r="D5" s="15" t="s">
        <v>5</v>
      </c>
      <c r="E5" s="15"/>
      <c r="F5" s="10" t="s">
        <v>6</v>
      </c>
      <c r="G5" s="11"/>
    </row>
    <row r="6" spans="1:7" ht="12.75">
      <c r="A6" s="12"/>
      <c r="B6" s="13" t="s">
        <v>37</v>
      </c>
      <c r="C6" s="14" t="s">
        <v>8</v>
      </c>
      <c r="D6" s="13" t="s">
        <v>37</v>
      </c>
      <c r="E6" s="14" t="s">
        <v>8</v>
      </c>
      <c r="F6" s="13" t="s">
        <v>38</v>
      </c>
      <c r="G6" s="14" t="s">
        <v>9</v>
      </c>
    </row>
    <row r="7" spans="1:14" s="5" customFormat="1" ht="12.75">
      <c r="A7" s="16" t="s">
        <v>10</v>
      </c>
      <c r="B7" s="7">
        <v>2290</v>
      </c>
      <c r="C7" s="8">
        <v>4</v>
      </c>
      <c r="D7" s="7">
        <v>15112</v>
      </c>
      <c r="E7" s="8">
        <v>5</v>
      </c>
      <c r="F7" s="7">
        <v>226</v>
      </c>
      <c r="G7" s="5">
        <v>3.7</v>
      </c>
      <c r="I7"/>
      <c r="J7"/>
      <c r="K7"/>
      <c r="L7"/>
      <c r="M7"/>
      <c r="N7"/>
    </row>
    <row r="8" spans="1:14" s="5" customFormat="1" ht="12.75">
      <c r="A8" s="16" t="s">
        <v>11</v>
      </c>
      <c r="B8" s="7">
        <v>2418</v>
      </c>
      <c r="C8" s="8">
        <f aca="true" t="shared" si="0" ref="C8:C17">(B8/B7-1)*100</f>
        <v>5.589519650655017</v>
      </c>
      <c r="D8" s="7">
        <v>15913</v>
      </c>
      <c r="E8" s="8">
        <f aca="true" t="shared" si="1" ref="E8:E17">(D8/D7-1)*100</f>
        <v>5.300423504499729</v>
      </c>
      <c r="F8" s="7">
        <v>232</v>
      </c>
      <c r="G8" s="8">
        <f aca="true" t="shared" si="2" ref="G8:G17">(F8/F7-1)*100</f>
        <v>2.6548672566371723</v>
      </c>
      <c r="I8"/>
      <c r="J8"/>
      <c r="K8"/>
      <c r="L8"/>
      <c r="M8"/>
      <c r="N8"/>
    </row>
    <row r="9" spans="1:14" s="5" customFormat="1" ht="12.75">
      <c r="A9" s="16" t="s">
        <v>12</v>
      </c>
      <c r="B9" s="7">
        <v>2756</v>
      </c>
      <c r="C9" s="8">
        <f t="shared" si="0"/>
        <v>13.978494623655923</v>
      </c>
      <c r="D9" s="7">
        <v>15051</v>
      </c>
      <c r="E9" s="8">
        <f t="shared" si="1"/>
        <v>-5.416954691133036</v>
      </c>
      <c r="F9" s="7">
        <v>232</v>
      </c>
      <c r="G9" s="8">
        <f t="shared" si="2"/>
        <v>0</v>
      </c>
      <c r="I9"/>
      <c r="J9"/>
      <c r="K9"/>
      <c r="L9"/>
      <c r="M9"/>
      <c r="N9"/>
    </row>
    <row r="10" spans="1:14" s="5" customFormat="1" ht="12.75">
      <c r="A10" s="16" t="s">
        <v>13</v>
      </c>
      <c r="B10" s="7">
        <v>3089</v>
      </c>
      <c r="C10" s="8">
        <f t="shared" si="0"/>
        <v>12.08272859216255</v>
      </c>
      <c r="D10" s="7">
        <v>17612</v>
      </c>
      <c r="E10" s="8">
        <f t="shared" si="1"/>
        <v>17.015480698956885</v>
      </c>
      <c r="F10" s="7">
        <v>270</v>
      </c>
      <c r="G10" s="8">
        <f t="shared" si="2"/>
        <v>16.37931034482758</v>
      </c>
      <c r="I10"/>
      <c r="J10"/>
      <c r="K10"/>
      <c r="L10"/>
      <c r="M10"/>
      <c r="N10"/>
    </row>
    <row r="11" spans="1:14" s="5" customFormat="1" ht="12.75">
      <c r="A11" s="16" t="s">
        <v>14</v>
      </c>
      <c r="B11" s="7">
        <v>3794</v>
      </c>
      <c r="C11" s="8">
        <f t="shared" si="0"/>
        <v>22.822920038847517</v>
      </c>
      <c r="D11" s="7">
        <v>22152</v>
      </c>
      <c r="E11" s="8">
        <f t="shared" si="1"/>
        <v>25.77787871905519</v>
      </c>
      <c r="F11" s="7">
        <v>332</v>
      </c>
      <c r="G11" s="8">
        <f t="shared" si="2"/>
        <v>22.962962962962962</v>
      </c>
      <c r="I11"/>
      <c r="J11"/>
      <c r="K11"/>
      <c r="L11"/>
      <c r="M11"/>
      <c r="N11"/>
    </row>
    <row r="12" spans="1:14" s="5" customFormat="1" ht="12.75">
      <c r="A12" s="16" t="s">
        <v>15</v>
      </c>
      <c r="B12" s="7">
        <v>3891</v>
      </c>
      <c r="C12" s="8">
        <f t="shared" si="0"/>
        <v>2.556668423827091</v>
      </c>
      <c r="D12" s="7">
        <v>22580</v>
      </c>
      <c r="E12" s="8">
        <f t="shared" si="1"/>
        <v>1.9321054532322135</v>
      </c>
      <c r="F12" s="7">
        <v>319</v>
      </c>
      <c r="G12" s="8">
        <f t="shared" si="2"/>
        <v>-3.915662650602414</v>
      </c>
      <c r="I12"/>
      <c r="J12"/>
      <c r="K12"/>
      <c r="L12"/>
      <c r="M12"/>
      <c r="N12"/>
    </row>
    <row r="13" spans="1:14" s="5" customFormat="1" ht="12.75">
      <c r="A13" s="16" t="s">
        <v>16</v>
      </c>
      <c r="B13" s="7">
        <v>4287</v>
      </c>
      <c r="C13" s="8">
        <f t="shared" si="0"/>
        <v>10.177332305319965</v>
      </c>
      <c r="D13" s="7">
        <v>25313</v>
      </c>
      <c r="E13" s="8">
        <f t="shared" si="1"/>
        <v>12.103631532329494</v>
      </c>
      <c r="F13" s="7">
        <v>355</v>
      </c>
      <c r="G13" s="8">
        <f t="shared" si="2"/>
        <v>11.285266457680244</v>
      </c>
      <c r="I13"/>
      <c r="J13"/>
      <c r="K13"/>
      <c r="L13"/>
      <c r="M13"/>
      <c r="N13"/>
    </row>
    <row r="14" spans="1:14" s="5" customFormat="1" ht="12.75">
      <c r="A14" s="16" t="s">
        <v>17</v>
      </c>
      <c r="B14" s="7">
        <v>4592</v>
      </c>
      <c r="C14" s="8">
        <f t="shared" si="0"/>
        <v>7.114532306974564</v>
      </c>
      <c r="D14" s="7">
        <v>27816</v>
      </c>
      <c r="E14" s="8">
        <f t="shared" si="1"/>
        <v>9.888199739264403</v>
      </c>
      <c r="F14" s="7">
        <v>374</v>
      </c>
      <c r="G14" s="8">
        <f t="shared" si="2"/>
        <v>5.352112676056331</v>
      </c>
      <c r="I14"/>
      <c r="J14"/>
      <c r="K14"/>
      <c r="L14"/>
      <c r="M14"/>
      <c r="N14"/>
    </row>
    <row r="15" spans="1:14" s="5" customFormat="1" ht="12.75">
      <c r="A15" s="16" t="s">
        <v>18</v>
      </c>
      <c r="B15" s="7">
        <v>4716</v>
      </c>
      <c r="C15" s="8">
        <f t="shared" si="0"/>
        <v>2.7003484320557547</v>
      </c>
      <c r="D15" s="7">
        <v>28105</v>
      </c>
      <c r="E15" s="8">
        <f t="shared" si="1"/>
        <v>1.0389703767615721</v>
      </c>
      <c r="F15" s="7">
        <v>394</v>
      </c>
      <c r="G15" s="8">
        <f t="shared" si="2"/>
        <v>5.3475935828877</v>
      </c>
      <c r="I15"/>
      <c r="J15"/>
      <c r="K15"/>
      <c r="L15"/>
      <c r="M15"/>
      <c r="N15"/>
    </row>
    <row r="16" spans="1:14" s="5" customFormat="1" ht="12.75">
      <c r="A16" s="16" t="s">
        <v>19</v>
      </c>
      <c r="B16" s="7">
        <v>5667</v>
      </c>
      <c r="C16" s="8">
        <f t="shared" si="0"/>
        <v>20.16539440203562</v>
      </c>
      <c r="D16" s="7">
        <v>33119</v>
      </c>
      <c r="E16" s="8">
        <f t="shared" si="1"/>
        <v>17.840241949830983</v>
      </c>
      <c r="F16" s="7">
        <v>493</v>
      </c>
      <c r="G16" s="8">
        <f t="shared" si="2"/>
        <v>25.126903553299496</v>
      </c>
      <c r="I16"/>
      <c r="J16"/>
      <c r="K16"/>
      <c r="L16"/>
      <c r="M16"/>
      <c r="N16"/>
    </row>
    <row r="17" spans="1:14" s="5" customFormat="1" ht="12.75">
      <c r="A17" s="16" t="s">
        <v>20</v>
      </c>
      <c r="B17" s="7">
        <v>6135</v>
      </c>
      <c r="C17" s="8">
        <f t="shared" si="0"/>
        <v>8.258337744838528</v>
      </c>
      <c r="D17" s="7">
        <v>33276</v>
      </c>
      <c r="E17" s="8">
        <f t="shared" si="1"/>
        <v>0.4740481294725152</v>
      </c>
      <c r="F17" s="7">
        <v>504</v>
      </c>
      <c r="G17" s="8">
        <f t="shared" si="2"/>
        <v>2.2312373225152227</v>
      </c>
      <c r="I17"/>
      <c r="J17"/>
      <c r="K17"/>
      <c r="L17"/>
      <c r="M17"/>
      <c r="N17"/>
    </row>
    <row r="18" spans="1:14" s="5" customFormat="1" ht="12.75">
      <c r="A18" s="4"/>
      <c r="B18" s="7"/>
      <c r="C18" s="8"/>
      <c r="D18" s="7"/>
      <c r="E18" s="8"/>
      <c r="F18" s="7"/>
      <c r="I18"/>
      <c r="J18"/>
      <c r="K18"/>
      <c r="L18"/>
      <c r="M18"/>
      <c r="N18"/>
    </row>
    <row r="19" spans="1:14" s="5" customFormat="1" ht="12.75">
      <c r="A19" s="6" t="s">
        <v>22</v>
      </c>
      <c r="B19" s="7">
        <v>1174</v>
      </c>
      <c r="C19" s="8">
        <v>2.2</v>
      </c>
      <c r="D19" s="7">
        <v>7715</v>
      </c>
      <c r="E19" s="8">
        <v>1.5</v>
      </c>
      <c r="F19" s="7">
        <v>116</v>
      </c>
      <c r="G19" s="5">
        <v>3.4</v>
      </c>
      <c r="I19"/>
      <c r="J19"/>
      <c r="K19"/>
      <c r="L19"/>
      <c r="M19"/>
      <c r="N19"/>
    </row>
    <row r="20" spans="1:14" s="5" customFormat="1" ht="12.75">
      <c r="A20" s="6" t="s">
        <v>23</v>
      </c>
      <c r="B20" s="7">
        <v>1116</v>
      </c>
      <c r="C20" s="8">
        <v>6</v>
      </c>
      <c r="D20" s="7">
        <v>7397</v>
      </c>
      <c r="E20" s="8">
        <v>8.3</v>
      </c>
      <c r="F20" s="7">
        <v>110</v>
      </c>
      <c r="G20" s="5">
        <v>3.8</v>
      </c>
      <c r="I20"/>
      <c r="J20"/>
      <c r="K20"/>
      <c r="L20"/>
      <c r="M20"/>
      <c r="N20"/>
    </row>
    <row r="21" spans="1:14" s="5" customFormat="1" ht="12.75">
      <c r="A21" s="6" t="s">
        <v>24</v>
      </c>
      <c r="B21" s="7">
        <v>1251</v>
      </c>
      <c r="C21" s="8">
        <f aca="true" t="shared" si="3" ref="C21:C27">((B21/B19)*100)-100</f>
        <v>6.558773424190804</v>
      </c>
      <c r="D21" s="7">
        <v>8483</v>
      </c>
      <c r="E21" s="8">
        <f aca="true" t="shared" si="4" ref="E21:E27">((D21/D19)*100)-100</f>
        <v>9.954633830200905</v>
      </c>
      <c r="F21" s="7">
        <v>121</v>
      </c>
      <c r="G21" s="5">
        <v>5.1</v>
      </c>
      <c r="I21"/>
      <c r="J21"/>
      <c r="K21"/>
      <c r="L21"/>
      <c r="M21"/>
      <c r="N21"/>
    </row>
    <row r="22" spans="1:14" s="5" customFormat="1" ht="12.75">
      <c r="A22" s="6" t="s">
        <v>23</v>
      </c>
      <c r="B22" s="7">
        <v>1167</v>
      </c>
      <c r="C22" s="8">
        <f t="shared" si="3"/>
        <v>4.569892473118273</v>
      </c>
      <c r="D22" s="7">
        <v>7430</v>
      </c>
      <c r="E22" s="8">
        <f t="shared" si="4"/>
        <v>0.4461268081654737</v>
      </c>
      <c r="F22" s="7">
        <v>111</v>
      </c>
      <c r="G22" s="5">
        <v>0.9</v>
      </c>
      <c r="I22"/>
      <c r="J22"/>
      <c r="K22"/>
      <c r="L22"/>
      <c r="M22"/>
      <c r="N22"/>
    </row>
    <row r="23" spans="1:14" s="5" customFormat="1" ht="12.75">
      <c r="A23" s="6" t="s">
        <v>25</v>
      </c>
      <c r="B23" s="7">
        <v>1314</v>
      </c>
      <c r="C23" s="8">
        <f t="shared" si="3"/>
        <v>5.035971223021576</v>
      </c>
      <c r="D23" s="7">
        <v>7490</v>
      </c>
      <c r="E23" s="8">
        <f t="shared" si="4"/>
        <v>-11.705764470116705</v>
      </c>
      <c r="F23" s="7">
        <v>118</v>
      </c>
      <c r="G23" s="5">
        <v>-3.2</v>
      </c>
      <c r="I23"/>
      <c r="J23"/>
      <c r="K23"/>
      <c r="L23"/>
      <c r="M23"/>
      <c r="N23"/>
    </row>
    <row r="24" spans="1:14" s="5" customFormat="1" ht="12.75">
      <c r="A24" s="6" t="s">
        <v>23</v>
      </c>
      <c r="B24" s="7">
        <v>1442</v>
      </c>
      <c r="C24" s="8">
        <f t="shared" si="3"/>
        <v>23.56469580119966</v>
      </c>
      <c r="D24" s="7">
        <v>7561</v>
      </c>
      <c r="E24" s="8">
        <f t="shared" si="4"/>
        <v>1.7631224764468385</v>
      </c>
      <c r="F24" s="7">
        <v>114</v>
      </c>
      <c r="G24" s="5">
        <v>2.7</v>
      </c>
      <c r="I24"/>
      <c r="J24"/>
      <c r="K24"/>
      <c r="L24"/>
      <c r="M24"/>
      <c r="N24"/>
    </row>
    <row r="25" spans="1:14" s="5" customFormat="1" ht="12.75">
      <c r="A25" s="6" t="s">
        <v>26</v>
      </c>
      <c r="B25" s="7">
        <v>1514</v>
      </c>
      <c r="C25" s="8">
        <f t="shared" si="3"/>
        <v>15.220700152207002</v>
      </c>
      <c r="D25" s="7">
        <v>8424</v>
      </c>
      <c r="E25" s="8">
        <f t="shared" si="4"/>
        <v>12.469959946595452</v>
      </c>
      <c r="F25" s="7">
        <v>132</v>
      </c>
      <c r="G25" s="5">
        <v>11.9</v>
      </c>
      <c r="I25"/>
      <c r="J25"/>
      <c r="K25"/>
      <c r="L25"/>
      <c r="M25"/>
      <c r="N25"/>
    </row>
    <row r="26" spans="1:14" s="5" customFormat="1" ht="12.75">
      <c r="A26" s="6" t="s">
        <v>23</v>
      </c>
      <c r="B26" s="7">
        <v>1575</v>
      </c>
      <c r="C26" s="8">
        <f t="shared" si="3"/>
        <v>9.22330097087378</v>
      </c>
      <c r="D26" s="7">
        <v>9188</v>
      </c>
      <c r="E26" s="8">
        <f t="shared" si="4"/>
        <v>21.518317682846174</v>
      </c>
      <c r="F26" s="7">
        <v>138</v>
      </c>
      <c r="G26" s="5">
        <v>21.1</v>
      </c>
      <c r="I26"/>
      <c r="J26"/>
      <c r="K26"/>
      <c r="L26"/>
      <c r="M26"/>
      <c r="N26"/>
    </row>
    <row r="27" spans="1:7" s="5" customFormat="1" ht="12.75">
      <c r="A27" s="6" t="s">
        <v>27</v>
      </c>
      <c r="B27" s="7">
        <v>1932</v>
      </c>
      <c r="C27" s="8">
        <f t="shared" si="3"/>
        <v>27.608982826948477</v>
      </c>
      <c r="D27" s="7">
        <v>11368</v>
      </c>
      <c r="E27" s="8">
        <f t="shared" si="4"/>
        <v>34.94776828110162</v>
      </c>
      <c r="F27" s="7">
        <v>166</v>
      </c>
      <c r="G27" s="8">
        <v>26.7</v>
      </c>
    </row>
    <row r="28" spans="1:7" s="5" customFormat="1" ht="12.75">
      <c r="A28" s="6" t="s">
        <v>23</v>
      </c>
      <c r="B28" s="7">
        <f>B11-B27</f>
        <v>1862</v>
      </c>
      <c r="C28" s="8">
        <f aca="true" t="shared" si="5" ref="C28:C40">((B28/B26)*100)-100</f>
        <v>18.22222222222223</v>
      </c>
      <c r="D28" s="7">
        <f>D11-D27</f>
        <v>10784</v>
      </c>
      <c r="E28" s="8">
        <f aca="true" t="shared" si="6" ref="E28:E40">((D28/D26)*100)-100</f>
        <v>17.3704832390074</v>
      </c>
      <c r="F28" s="7">
        <f>F11-F27</f>
        <v>166</v>
      </c>
      <c r="G28" s="8">
        <f aca="true" t="shared" si="7" ref="G28:G40">((F28/F26)*100)-100</f>
        <v>20.289855072463766</v>
      </c>
    </row>
    <row r="29" spans="1:7" s="5" customFormat="1" ht="12.75">
      <c r="A29" s="6" t="s">
        <v>28</v>
      </c>
      <c r="B29" s="7">
        <v>1956</v>
      </c>
      <c r="C29" s="8">
        <f t="shared" si="5"/>
        <v>1.242236024844729</v>
      </c>
      <c r="D29" s="7">
        <v>11645</v>
      </c>
      <c r="E29" s="8">
        <f t="shared" si="6"/>
        <v>2.436664320900775</v>
      </c>
      <c r="F29" s="7">
        <v>165</v>
      </c>
      <c r="G29" s="8">
        <f t="shared" si="7"/>
        <v>-0.6024096385542066</v>
      </c>
    </row>
    <row r="30" spans="1:7" s="5" customFormat="1" ht="12.75">
      <c r="A30" s="6" t="s">
        <v>23</v>
      </c>
      <c r="B30" s="7">
        <f>3891-B29</f>
        <v>1935</v>
      </c>
      <c r="C30" s="8">
        <f t="shared" si="5"/>
        <v>3.9205155746509206</v>
      </c>
      <c r="D30" s="7">
        <f>22580-D29</f>
        <v>10935</v>
      </c>
      <c r="E30" s="8">
        <f t="shared" si="6"/>
        <v>1.4002225519287776</v>
      </c>
      <c r="F30" s="7">
        <f>319-F29</f>
        <v>154</v>
      </c>
      <c r="G30" s="8">
        <f t="shared" si="7"/>
        <v>-7.228915662650607</v>
      </c>
    </row>
    <row r="31" spans="1:7" s="5" customFormat="1" ht="12.75">
      <c r="A31" s="6" t="s">
        <v>29</v>
      </c>
      <c r="B31" s="7">
        <v>1986</v>
      </c>
      <c r="C31" s="8">
        <f t="shared" si="5"/>
        <v>1.5337423312883374</v>
      </c>
      <c r="D31" s="7">
        <v>12107</v>
      </c>
      <c r="E31" s="8">
        <f t="shared" si="6"/>
        <v>3.96736796908543</v>
      </c>
      <c r="F31" s="7">
        <v>172</v>
      </c>
      <c r="G31" s="8">
        <f t="shared" si="7"/>
        <v>4.242424242424249</v>
      </c>
    </row>
    <row r="32" spans="1:7" s="5" customFormat="1" ht="12.75">
      <c r="A32" s="6" t="s">
        <v>23</v>
      </c>
      <c r="B32" s="7">
        <f>B13-B31</f>
        <v>2301</v>
      </c>
      <c r="C32" s="8">
        <f t="shared" si="5"/>
        <v>18.914728682170548</v>
      </c>
      <c r="D32" s="7">
        <f>D13-D31</f>
        <v>13206</v>
      </c>
      <c r="E32" s="8">
        <f t="shared" si="6"/>
        <v>20.768175582990395</v>
      </c>
      <c r="F32" s="7">
        <f>F13-F31</f>
        <v>183</v>
      </c>
      <c r="G32" s="8">
        <f t="shared" si="7"/>
        <v>18.831168831168824</v>
      </c>
    </row>
    <row r="33" spans="1:7" s="5" customFormat="1" ht="12.75">
      <c r="A33" s="6" t="s">
        <v>30</v>
      </c>
      <c r="B33" s="7">
        <v>2380</v>
      </c>
      <c r="C33" s="8">
        <f t="shared" si="5"/>
        <v>19.83887210473314</v>
      </c>
      <c r="D33" s="7">
        <v>14575</v>
      </c>
      <c r="E33" s="8">
        <f t="shared" si="6"/>
        <v>20.384901296770465</v>
      </c>
      <c r="F33" s="7">
        <v>195</v>
      </c>
      <c r="G33" s="8">
        <f t="shared" si="7"/>
        <v>13.372093023255815</v>
      </c>
    </row>
    <row r="34" spans="1:7" s="5" customFormat="1" ht="12.75">
      <c r="A34" s="6" t="s">
        <v>23</v>
      </c>
      <c r="B34" s="7">
        <f>B14-B33</f>
        <v>2212</v>
      </c>
      <c r="C34" s="8">
        <f t="shared" si="5"/>
        <v>-3.867883528900478</v>
      </c>
      <c r="D34" s="7">
        <f>D14-D33</f>
        <v>13241</v>
      </c>
      <c r="E34" s="8">
        <f t="shared" si="6"/>
        <v>0.2650310464940304</v>
      </c>
      <c r="F34" s="7">
        <f>F14-F33</f>
        <v>179</v>
      </c>
      <c r="G34" s="8">
        <f t="shared" si="7"/>
        <v>-2.185792349726782</v>
      </c>
    </row>
    <row r="35" spans="1:7" s="5" customFormat="1" ht="12.75">
      <c r="A35" s="6" t="s">
        <v>31</v>
      </c>
      <c r="B35" s="7">
        <v>2368</v>
      </c>
      <c r="C35" s="8">
        <f t="shared" si="5"/>
        <v>-0.5042016806722671</v>
      </c>
      <c r="D35" s="7">
        <v>14171</v>
      </c>
      <c r="E35" s="8">
        <f t="shared" si="6"/>
        <v>-2.7718696397941613</v>
      </c>
      <c r="F35" s="7">
        <v>190</v>
      </c>
      <c r="G35" s="8">
        <f t="shared" si="7"/>
        <v>-2.564102564102569</v>
      </c>
    </row>
    <row r="36" spans="1:7" s="5" customFormat="1" ht="12.75">
      <c r="A36" s="6" t="s">
        <v>23</v>
      </c>
      <c r="B36" s="7">
        <f>B15-B35</f>
        <v>2348</v>
      </c>
      <c r="C36" s="8">
        <f t="shared" si="5"/>
        <v>6.148282097649201</v>
      </c>
      <c r="D36" s="7">
        <f>D15-D35</f>
        <v>13934</v>
      </c>
      <c r="E36" s="8">
        <f t="shared" si="6"/>
        <v>5.233743674949025</v>
      </c>
      <c r="F36" s="7">
        <f>F15-F35</f>
        <v>204</v>
      </c>
      <c r="G36" s="8">
        <f t="shared" si="7"/>
        <v>13.966480446927363</v>
      </c>
    </row>
    <row r="37" spans="1:7" s="5" customFormat="1" ht="12.75">
      <c r="A37" s="6" t="s">
        <v>32</v>
      </c>
      <c r="B37" s="7">
        <v>2606</v>
      </c>
      <c r="C37" s="8">
        <f t="shared" si="5"/>
        <v>10.050675675675677</v>
      </c>
      <c r="D37" s="7">
        <v>16556</v>
      </c>
      <c r="E37" s="8">
        <f t="shared" si="6"/>
        <v>16.830146072965917</v>
      </c>
      <c r="F37" s="7">
        <v>237</v>
      </c>
      <c r="G37" s="8">
        <f t="shared" si="7"/>
        <v>24.736842105263165</v>
      </c>
    </row>
    <row r="38" spans="1:7" s="5" customFormat="1" ht="12.75">
      <c r="A38" s="6" t="s">
        <v>23</v>
      </c>
      <c r="B38" s="7">
        <v>3061</v>
      </c>
      <c r="C38" s="8">
        <f t="shared" si="5"/>
        <v>30.36626916524702</v>
      </c>
      <c r="D38" s="7">
        <v>16563</v>
      </c>
      <c r="E38" s="8">
        <f t="shared" si="6"/>
        <v>18.867518300559766</v>
      </c>
      <c r="F38" s="7">
        <v>258</v>
      </c>
      <c r="G38" s="8">
        <f t="shared" si="7"/>
        <v>26.470588235294116</v>
      </c>
    </row>
    <row r="39" spans="1:7" s="5" customFormat="1" ht="12.75">
      <c r="A39" s="6" t="s">
        <v>33</v>
      </c>
      <c r="B39" s="7">
        <v>3216</v>
      </c>
      <c r="C39" s="8">
        <f t="shared" si="5"/>
        <v>23.407521105141967</v>
      </c>
      <c r="D39" s="7">
        <v>17421</v>
      </c>
      <c r="E39" s="8">
        <f t="shared" si="6"/>
        <v>5.224691954578404</v>
      </c>
      <c r="F39" s="7">
        <v>261</v>
      </c>
      <c r="G39" s="8">
        <f t="shared" si="7"/>
        <v>10.126582278481024</v>
      </c>
    </row>
    <row r="40" spans="1:7" s="5" customFormat="1" ht="12.75">
      <c r="A40" s="6" t="s">
        <v>23</v>
      </c>
      <c r="B40" s="7">
        <f>B17-B39</f>
        <v>2919</v>
      </c>
      <c r="C40" s="8">
        <f t="shared" si="5"/>
        <v>-4.639006860503102</v>
      </c>
      <c r="D40" s="7">
        <f>D17-D39</f>
        <v>15855</v>
      </c>
      <c r="E40" s="8">
        <f t="shared" si="6"/>
        <v>-4.274587936967947</v>
      </c>
      <c r="F40" s="7">
        <f>F17-F39</f>
        <v>243</v>
      </c>
      <c r="G40" s="8">
        <f t="shared" si="7"/>
        <v>-5.813953488372093</v>
      </c>
    </row>
    <row r="41" spans="1:7" s="5" customFormat="1" ht="12.75">
      <c r="A41" s="6"/>
      <c r="B41" s="7"/>
      <c r="C41" s="8"/>
      <c r="D41" s="7"/>
      <c r="E41" s="8"/>
      <c r="F41" s="7"/>
      <c r="G41" s="8"/>
    </row>
    <row r="42" spans="1:7" s="30" customFormat="1" ht="12">
      <c r="A42" s="27" t="s">
        <v>35</v>
      </c>
      <c r="B42" s="28"/>
      <c r="C42" s="29"/>
      <c r="D42" s="29"/>
      <c r="E42" s="29"/>
      <c r="F42" s="28"/>
      <c r="G42" s="29"/>
    </row>
  </sheetData>
  <sheetProtection/>
  <printOptions horizontalCentered="1"/>
  <pageMargins left="0.5905511811023623" right="0.1968503937007874" top="0.5905511811023623" bottom="0.5905511811023623" header="0.11811023622047245" footer="0.11811023622047245"/>
  <pageSetup horizontalDpi="300" verticalDpi="300" orientation="portrait" paperSize="9" r:id="rId2"/>
  <headerFooter alignWithMargins="0">
    <oddFooter>&amp;CImpmoita&amp;RPagina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Marco Riccardo</dc:creator>
  <cp:keywords/>
  <dc:description/>
  <cp:lastModifiedBy>taddia_m</cp:lastModifiedBy>
  <cp:lastPrinted>2015-07-09T13:26:04Z</cp:lastPrinted>
  <dcterms:modified xsi:type="dcterms:W3CDTF">2016-09-20T13:03:59Z</dcterms:modified>
  <cp:category/>
  <cp:version/>
  <cp:contentType/>
  <cp:contentStatus/>
</cp:coreProperties>
</file>